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2023\I_Q_2023\ČERNOVICE KOTELNA\PD\F_Soupis_Rozpocet\"/>
    </mc:Choice>
  </mc:AlternateContent>
  <bookViews>
    <workbookView xWindow="0" yWindow="0" windowWidth="0" windowHeight="0"/>
  </bookViews>
  <sheets>
    <sheet name="Rekapitulace stavby" sheetId="1" r:id="rId1"/>
    <sheet name="VRN - Vedlejší a ostatní ..." sheetId="2" r:id="rId2"/>
    <sheet name="01-00 - Bourání" sheetId="3" r:id="rId3"/>
    <sheet name="01-01 - Architektonicko -..." sheetId="4" r:id="rId4"/>
    <sheet name="01A_1 - Zařízení pro vytá..." sheetId="5" r:id="rId5"/>
    <sheet name="01A_2 - Zařízení pro vytá..." sheetId="6" r:id="rId6"/>
    <sheet name="01B - Zařízení vzduchotec..." sheetId="7" r:id="rId7"/>
    <sheet name="01C - Zařízení zdravotně ..." sheetId="8" r:id="rId8"/>
    <sheet name="01D - Zařizení silnoproud..." sheetId="9" r:id="rId9"/>
    <sheet name="02-00 - Stavební výpomoce..." sheetId="10" r:id="rId10"/>
    <sheet name="02A - Zařízení pro vytápě..." sheetId="11" r:id="rId11"/>
    <sheet name="Seznam figur" sheetId="12" r:id="rId12"/>
  </sheets>
  <definedNames>
    <definedName name="_xlnm.Print_Area" localSheetId="0">'Rekapitulace stavby'!$D$4:$AO$76,'Rekapitulace stavby'!$C$82:$AQ$108</definedName>
    <definedName name="_xlnm.Print_Titles" localSheetId="0">'Rekapitulace stavby'!$92:$92</definedName>
    <definedName name="_xlnm._FilterDatabase" localSheetId="1" hidden="1">'VRN - Vedlejší a ostatní ...'!$C$121:$K$150</definedName>
    <definedName name="_xlnm.Print_Area" localSheetId="1">'VRN - Vedlejší a ostatní ...'!$C$4:$J$76,'VRN - Vedlejší a ostatní ...'!$C$82:$J$101,'VRN - Vedlejší a ostatní ...'!$C$107:$K$150</definedName>
    <definedName name="_xlnm.Print_Titles" localSheetId="1">'VRN - Vedlejší a ostatní ...'!$121:$121</definedName>
    <definedName name="_xlnm._FilterDatabase" localSheetId="2" hidden="1">'01-00 - Bourání'!$C$127:$K$275</definedName>
    <definedName name="_xlnm.Print_Area" localSheetId="2">'01-00 - Bourání'!$C$4:$J$76,'01-00 - Bourání'!$C$82:$J$107,'01-00 - Bourání'!$C$113:$K$275</definedName>
    <definedName name="_xlnm.Print_Titles" localSheetId="2">'01-00 - Bourání'!$127:$127</definedName>
    <definedName name="_xlnm._FilterDatabase" localSheetId="3" hidden="1">'01-01 - Architektonicko -...'!$C$137:$K$383</definedName>
    <definedName name="_xlnm.Print_Area" localSheetId="3">'01-01 - Architektonicko -...'!$C$4:$J$76,'01-01 - Architektonicko -...'!$C$82:$J$117,'01-01 - Architektonicko -...'!$C$123:$K$383</definedName>
    <definedName name="_xlnm.Print_Titles" localSheetId="3">'01-01 - Architektonicko -...'!$137:$137</definedName>
    <definedName name="_xlnm._FilterDatabase" localSheetId="4" hidden="1">'01A_1 - Zařízení pro vytá...'!$C$134:$K$548</definedName>
    <definedName name="_xlnm.Print_Area" localSheetId="4">'01A_1 - Zařízení pro vytá...'!$C$4:$J$76,'01A_1 - Zařízení pro vytá...'!$C$82:$J$114,'01A_1 - Zařízení pro vytá...'!$C$120:$K$548</definedName>
    <definedName name="_xlnm.Print_Titles" localSheetId="4">'01A_1 - Zařízení pro vytá...'!$134:$134</definedName>
    <definedName name="_xlnm._FilterDatabase" localSheetId="5" hidden="1">'01A_2 - Zařízení pro vytá...'!$C$131:$K$288</definedName>
    <definedName name="_xlnm.Print_Area" localSheetId="5">'01A_2 - Zařízení pro vytá...'!$C$4:$J$76,'01A_2 - Zařízení pro vytá...'!$C$82:$J$111,'01A_2 - Zařízení pro vytá...'!$C$117:$K$288</definedName>
    <definedName name="_xlnm.Print_Titles" localSheetId="5">'01A_2 - Zařízení pro vytá...'!$131:$131</definedName>
    <definedName name="_xlnm._FilterDatabase" localSheetId="6" hidden="1">'01B - Zařízení vzduchotec...'!$C$122:$K$166</definedName>
    <definedName name="_xlnm.Print_Area" localSheetId="6">'01B - Zařízení vzduchotec...'!$C$4:$J$76,'01B - Zařízení vzduchotec...'!$C$82:$J$102,'01B - Zařízení vzduchotec...'!$C$108:$K$166</definedName>
    <definedName name="_xlnm.Print_Titles" localSheetId="6">'01B - Zařízení vzduchotec...'!$122:$122</definedName>
    <definedName name="_xlnm._FilterDatabase" localSheetId="7" hidden="1">'01C - Zařízení zdravotně ...'!$C$135:$K$424</definedName>
    <definedName name="_xlnm.Print_Area" localSheetId="7">'01C - Zařízení zdravotně ...'!$C$4:$J$76,'01C - Zařízení zdravotně ...'!$C$82:$J$115,'01C - Zařízení zdravotně ...'!$C$121:$K$424</definedName>
    <definedName name="_xlnm.Print_Titles" localSheetId="7">'01C - Zařízení zdravotně ...'!$135:$135</definedName>
    <definedName name="_xlnm._FilterDatabase" localSheetId="8" hidden="1">'01D - Zařizení silnoproud...'!$C$126:$K$311</definedName>
    <definedName name="_xlnm.Print_Area" localSheetId="8">'01D - Zařizení silnoproud...'!$C$4:$J$76,'01D - Zařizení silnoproud...'!$C$82:$J$106,'01D - Zařizení silnoproud...'!$C$112:$K$311</definedName>
    <definedName name="_xlnm.Print_Titles" localSheetId="8">'01D - Zařizení silnoproud...'!$126:$126</definedName>
    <definedName name="_xlnm._FilterDatabase" localSheetId="9" hidden="1">'02-00 - Stavební výpomoce...'!$C$130:$K$297</definedName>
    <definedName name="_xlnm.Print_Area" localSheetId="9">'02-00 - Stavební výpomoce...'!$C$4:$J$76,'02-00 - Stavební výpomoce...'!$C$82:$J$110,'02-00 - Stavební výpomoce...'!$C$116:$K$297</definedName>
    <definedName name="_xlnm.Print_Titles" localSheetId="9">'02-00 - Stavební výpomoce...'!$130:$130</definedName>
    <definedName name="_xlnm._FilterDatabase" localSheetId="10" hidden="1">'02A - Zařízení pro vytápě...'!$C$130:$K$257</definedName>
    <definedName name="_xlnm.Print_Area" localSheetId="10">'02A - Zařízení pro vytápě...'!$C$4:$J$76,'02A - Zařízení pro vytápě...'!$C$82:$J$110,'02A - Zařízení pro vytápě...'!$C$116:$K$257</definedName>
    <definedName name="_xlnm.Print_Titles" localSheetId="10">'02A - Zařízení pro vytápě...'!$130:$130</definedName>
    <definedName name="_xlnm.Print_Area" localSheetId="11">'Seznam figur'!$C$4:$G$16</definedName>
    <definedName name="_xlnm.Print_Titles" localSheetId="11">'Seznam figur'!$9:$9</definedName>
  </definedNames>
  <calcPr/>
</workbook>
</file>

<file path=xl/calcChain.xml><?xml version="1.0" encoding="utf-8"?>
<calcChain xmlns="http://schemas.openxmlformats.org/spreadsheetml/2006/main">
  <c i="12" l="1" r="D7"/>
  <c i="11" r="J39"/>
  <c r="J38"/>
  <c i="1" r="AY107"/>
  <c i="11" r="J37"/>
  <c i="1" r="AX107"/>
  <c i="11"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T238"/>
  <c r="R239"/>
  <c r="R238"/>
  <c r="P239"/>
  <c r="P238"/>
  <c r="BI236"/>
  <c r="BH236"/>
  <c r="BG236"/>
  <c r="BF236"/>
  <c r="T236"/>
  <c r="R236"/>
  <c r="P236"/>
  <c r="BI234"/>
  <c r="BH234"/>
  <c r="BG234"/>
  <c r="BF234"/>
  <c r="T234"/>
  <c r="R234"/>
  <c r="P234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J127"/>
  <c r="F127"/>
  <c r="F125"/>
  <c r="E123"/>
  <c r="J93"/>
  <c r="F93"/>
  <c r="F91"/>
  <c r="E89"/>
  <c r="J26"/>
  <c r="E26"/>
  <c r="J128"/>
  <c r="J25"/>
  <c r="J20"/>
  <c r="E20"/>
  <c r="F94"/>
  <c r="J19"/>
  <c r="J14"/>
  <c r="J125"/>
  <c r="E7"/>
  <c r="E85"/>
  <c i="10" r="J39"/>
  <c r="J38"/>
  <c i="1" r="AY106"/>
  <c i="10" r="J37"/>
  <c i="1" r="AX106"/>
  <c i="10" r="BI296"/>
  <c r="BH296"/>
  <c r="BG296"/>
  <c r="BF296"/>
  <c r="T296"/>
  <c r="R296"/>
  <c r="P296"/>
  <c r="BI289"/>
  <c r="BH289"/>
  <c r="BG289"/>
  <c r="BF289"/>
  <c r="T289"/>
  <c r="R289"/>
  <c r="P289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67"/>
  <c r="BH267"/>
  <c r="BG267"/>
  <c r="BF267"/>
  <c r="T267"/>
  <c r="R267"/>
  <c r="P267"/>
  <c r="BI264"/>
  <c r="BH264"/>
  <c r="BG264"/>
  <c r="BF264"/>
  <c r="T264"/>
  <c r="R264"/>
  <c r="P264"/>
  <c r="BI259"/>
  <c r="BH259"/>
  <c r="BG259"/>
  <c r="BF259"/>
  <c r="T259"/>
  <c r="R259"/>
  <c r="P259"/>
  <c r="BI255"/>
  <c r="BH255"/>
  <c r="BG255"/>
  <c r="BF255"/>
  <c r="T255"/>
  <c r="T254"/>
  <c r="R255"/>
  <c r="R254"/>
  <c r="P255"/>
  <c r="P254"/>
  <c r="BI250"/>
  <c r="BH250"/>
  <c r="BG250"/>
  <c r="BF250"/>
  <c r="T250"/>
  <c r="R250"/>
  <c r="P250"/>
  <c r="BI245"/>
  <c r="BH245"/>
  <c r="BG245"/>
  <c r="BF245"/>
  <c r="T245"/>
  <c r="R245"/>
  <c r="P245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1"/>
  <c r="BH231"/>
  <c r="BG231"/>
  <c r="BF231"/>
  <c r="T231"/>
  <c r="R231"/>
  <c r="P231"/>
  <c r="BI226"/>
  <c r="BH226"/>
  <c r="BG226"/>
  <c r="BF226"/>
  <c r="T226"/>
  <c r="R226"/>
  <c r="P226"/>
  <c r="BI221"/>
  <c r="BH221"/>
  <c r="BG221"/>
  <c r="BF221"/>
  <c r="T221"/>
  <c r="R221"/>
  <c r="P221"/>
  <c r="BI216"/>
  <c r="BH216"/>
  <c r="BG216"/>
  <c r="BF216"/>
  <c r="T216"/>
  <c r="R216"/>
  <c r="P216"/>
  <c r="BI211"/>
  <c r="BH211"/>
  <c r="BG211"/>
  <c r="BF211"/>
  <c r="T211"/>
  <c r="R211"/>
  <c r="P211"/>
  <c r="BI204"/>
  <c r="BH204"/>
  <c r="BG204"/>
  <c r="BF204"/>
  <c r="T204"/>
  <c r="R204"/>
  <c r="P204"/>
  <c r="BI199"/>
  <c r="BH199"/>
  <c r="BG199"/>
  <c r="BF199"/>
  <c r="T199"/>
  <c r="R199"/>
  <c r="P199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1"/>
  <c r="BH171"/>
  <c r="BG171"/>
  <c r="BF171"/>
  <c r="T171"/>
  <c r="R171"/>
  <c r="P171"/>
  <c r="BI164"/>
  <c r="BH164"/>
  <c r="BG164"/>
  <c r="BF164"/>
  <c r="T164"/>
  <c r="R164"/>
  <c r="P164"/>
  <c r="BI158"/>
  <c r="BH158"/>
  <c r="BG158"/>
  <c r="BF158"/>
  <c r="T158"/>
  <c r="T157"/>
  <c r="R158"/>
  <c r="R157"/>
  <c r="P158"/>
  <c r="P157"/>
  <c r="BI152"/>
  <c r="BH152"/>
  <c r="BG152"/>
  <c r="BF152"/>
  <c r="T152"/>
  <c r="R152"/>
  <c r="P152"/>
  <c r="BI148"/>
  <c r="BH148"/>
  <c r="BG148"/>
  <c r="BF148"/>
  <c r="T148"/>
  <c r="R148"/>
  <c r="P148"/>
  <c r="BI141"/>
  <c r="BH141"/>
  <c r="BG141"/>
  <c r="BF141"/>
  <c r="T141"/>
  <c r="R141"/>
  <c r="P141"/>
  <c r="BI134"/>
  <c r="BH134"/>
  <c r="BG134"/>
  <c r="BF134"/>
  <c r="T134"/>
  <c r="R134"/>
  <c r="P134"/>
  <c r="J127"/>
  <c r="F127"/>
  <c r="F125"/>
  <c r="E123"/>
  <c r="J93"/>
  <c r="F93"/>
  <c r="F91"/>
  <c r="E89"/>
  <c r="J26"/>
  <c r="E26"/>
  <c r="J128"/>
  <c r="J25"/>
  <c r="J20"/>
  <c r="E20"/>
  <c r="F128"/>
  <c r="J19"/>
  <c r="J14"/>
  <c r="J125"/>
  <c r="E7"/>
  <c r="E119"/>
  <c i="9" r="J39"/>
  <c r="J38"/>
  <c i="1" r="AY104"/>
  <c i="9" r="J37"/>
  <c i="1" r="AX104"/>
  <c i="9" r="BI310"/>
  <c r="BH310"/>
  <c r="BG310"/>
  <c r="BF310"/>
  <c r="T310"/>
  <c r="R310"/>
  <c r="P310"/>
  <c r="BI309"/>
  <c r="BH309"/>
  <c r="BG309"/>
  <c r="BF309"/>
  <c r="T309"/>
  <c r="R309"/>
  <c r="P309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298"/>
  <c r="BH298"/>
  <c r="BG298"/>
  <c r="BF298"/>
  <c r="T298"/>
  <c r="R298"/>
  <c r="P298"/>
  <c r="BI296"/>
  <c r="BH296"/>
  <c r="BG296"/>
  <c r="BF296"/>
  <c r="T296"/>
  <c r="R296"/>
  <c r="P296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7"/>
  <c r="BH267"/>
  <c r="BG267"/>
  <c r="BF267"/>
  <c r="T267"/>
  <c r="R267"/>
  <c r="P267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J123"/>
  <c r="F123"/>
  <c r="F121"/>
  <c r="E119"/>
  <c r="J93"/>
  <c r="F93"/>
  <c r="F91"/>
  <c r="E89"/>
  <c r="J26"/>
  <c r="E26"/>
  <c r="J124"/>
  <c r="J25"/>
  <c r="J20"/>
  <c r="E20"/>
  <c r="F124"/>
  <c r="J19"/>
  <c r="J14"/>
  <c r="J121"/>
  <c r="E7"/>
  <c r="E115"/>
  <c i="8" r="J39"/>
  <c r="J38"/>
  <c i="1" r="AY103"/>
  <c i="8" r="J37"/>
  <c i="1" r="AX103"/>
  <c i="8" r="BI423"/>
  <c r="BH423"/>
  <c r="BG423"/>
  <c r="BF423"/>
  <c r="T423"/>
  <c r="R423"/>
  <c r="P423"/>
  <c r="BI420"/>
  <c r="BH420"/>
  <c r="BG420"/>
  <c r="BF420"/>
  <c r="T420"/>
  <c r="R420"/>
  <c r="P420"/>
  <c r="BI418"/>
  <c r="BH418"/>
  <c r="BG418"/>
  <c r="BF418"/>
  <c r="T418"/>
  <c r="R418"/>
  <c r="P418"/>
  <c r="BI415"/>
  <c r="BH415"/>
  <c r="BG415"/>
  <c r="BF415"/>
  <c r="T415"/>
  <c r="R415"/>
  <c r="P415"/>
  <c r="BI413"/>
  <c r="BH413"/>
  <c r="BG413"/>
  <c r="BF413"/>
  <c r="T413"/>
  <c r="R413"/>
  <c r="P413"/>
  <c r="BI411"/>
  <c r="BH411"/>
  <c r="BG411"/>
  <c r="BF411"/>
  <c r="T411"/>
  <c r="R411"/>
  <c r="P411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4"/>
  <c r="BH404"/>
  <c r="BG404"/>
  <c r="BF404"/>
  <c r="T404"/>
  <c r="R404"/>
  <c r="P404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3"/>
  <c r="BH393"/>
  <c r="BG393"/>
  <c r="BF393"/>
  <c r="T393"/>
  <c r="R393"/>
  <c r="P393"/>
  <c r="BI391"/>
  <c r="BH391"/>
  <c r="BG391"/>
  <c r="BF391"/>
  <c r="T391"/>
  <c r="R391"/>
  <c r="P391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3"/>
  <c r="BH383"/>
  <c r="BG383"/>
  <c r="BF383"/>
  <c r="T383"/>
  <c r="R383"/>
  <c r="P383"/>
  <c r="BI381"/>
  <c r="BH381"/>
  <c r="BG381"/>
  <c r="BF381"/>
  <c r="T381"/>
  <c r="R381"/>
  <c r="P381"/>
  <c r="BI379"/>
  <c r="BH379"/>
  <c r="BG379"/>
  <c r="BF379"/>
  <c r="T379"/>
  <c r="R379"/>
  <c r="P379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71"/>
  <c r="BH371"/>
  <c r="BG371"/>
  <c r="BF371"/>
  <c r="T371"/>
  <c r="R371"/>
  <c r="P371"/>
  <c r="BI369"/>
  <c r="BH369"/>
  <c r="BG369"/>
  <c r="BF369"/>
  <c r="T369"/>
  <c r="R369"/>
  <c r="P369"/>
  <c r="BI368"/>
  <c r="BH368"/>
  <c r="BG368"/>
  <c r="BF368"/>
  <c r="T368"/>
  <c r="R368"/>
  <c r="P368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4"/>
  <c r="BH344"/>
  <c r="BG344"/>
  <c r="BF344"/>
  <c r="T344"/>
  <c r="R344"/>
  <c r="P344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3"/>
  <c r="BH283"/>
  <c r="BG283"/>
  <c r="BF283"/>
  <c r="T283"/>
  <c r="R283"/>
  <c r="P283"/>
  <c r="BI276"/>
  <c r="BH276"/>
  <c r="BG276"/>
  <c r="BF276"/>
  <c r="T276"/>
  <c r="R276"/>
  <c r="P276"/>
  <c r="BI269"/>
  <c r="BH269"/>
  <c r="BG269"/>
  <c r="BF269"/>
  <c r="T269"/>
  <c r="R269"/>
  <c r="P269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5"/>
  <c r="BH195"/>
  <c r="BG195"/>
  <c r="BF195"/>
  <c r="T195"/>
  <c r="T194"/>
  <c r="R195"/>
  <c r="R194"/>
  <c r="P195"/>
  <c r="P194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1"/>
  <c r="BH161"/>
  <c r="BG161"/>
  <c r="BF161"/>
  <c r="T161"/>
  <c r="T160"/>
  <c r="R161"/>
  <c r="R160"/>
  <c r="P161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J132"/>
  <c r="F132"/>
  <c r="F130"/>
  <c r="E128"/>
  <c r="J93"/>
  <c r="F93"/>
  <c r="F91"/>
  <c r="E89"/>
  <c r="J26"/>
  <c r="E26"/>
  <c r="J133"/>
  <c r="J25"/>
  <c r="J20"/>
  <c r="E20"/>
  <c r="F133"/>
  <c r="J19"/>
  <c r="J14"/>
  <c r="J130"/>
  <c r="E7"/>
  <c r="E124"/>
  <c i="7" r="J39"/>
  <c r="J38"/>
  <c i="1" r="AY102"/>
  <c i="7" r="J37"/>
  <c i="1" r="AX102"/>
  <c i="7"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J119"/>
  <c r="F119"/>
  <c r="F117"/>
  <c r="E115"/>
  <c r="J93"/>
  <c r="F93"/>
  <c r="F91"/>
  <c r="E89"/>
  <c r="J26"/>
  <c r="E26"/>
  <c r="J94"/>
  <c r="J25"/>
  <c r="J20"/>
  <c r="E20"/>
  <c r="F120"/>
  <c r="J19"/>
  <c r="J14"/>
  <c r="J91"/>
  <c r="E7"/>
  <c r="E85"/>
  <c i="1" r="AY101"/>
  <c i="6" r="J39"/>
  <c r="J38"/>
  <c r="J37"/>
  <c i="1" r="AX101"/>
  <c i="6"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0"/>
  <c r="BH270"/>
  <c r="BG270"/>
  <c r="BF270"/>
  <c r="T270"/>
  <c r="T269"/>
  <c r="R270"/>
  <c r="R269"/>
  <c r="P270"/>
  <c r="P269"/>
  <c r="BI266"/>
  <c r="BH266"/>
  <c r="BG266"/>
  <c r="BF266"/>
  <c r="T266"/>
  <c r="R266"/>
  <c r="P266"/>
  <c r="BI263"/>
  <c r="BH263"/>
  <c r="BG263"/>
  <c r="BF263"/>
  <c r="T263"/>
  <c r="R263"/>
  <c r="P263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J128"/>
  <c r="F128"/>
  <c r="F126"/>
  <c r="E124"/>
  <c r="J93"/>
  <c r="F93"/>
  <c r="F91"/>
  <c r="E89"/>
  <c r="J26"/>
  <c r="E26"/>
  <c r="J129"/>
  <c r="J25"/>
  <c r="J20"/>
  <c r="E20"/>
  <c r="F129"/>
  <c r="J19"/>
  <c r="J14"/>
  <c r="J126"/>
  <c r="E7"/>
  <c r="E120"/>
  <c i="5" r="J39"/>
  <c r="J38"/>
  <c i="1" r="AY100"/>
  <c i="5" r="J37"/>
  <c i="1" r="AX100"/>
  <c i="5" r="BI547"/>
  <c r="BH547"/>
  <c r="BG547"/>
  <c r="BF547"/>
  <c r="T547"/>
  <c r="R547"/>
  <c r="P547"/>
  <c r="BI545"/>
  <c r="BH545"/>
  <c r="BG545"/>
  <c r="BF545"/>
  <c r="T545"/>
  <c r="R545"/>
  <c r="P545"/>
  <c r="BI543"/>
  <c r="BH543"/>
  <c r="BG543"/>
  <c r="BF543"/>
  <c r="T543"/>
  <c r="R543"/>
  <c r="P543"/>
  <c r="BI541"/>
  <c r="BH541"/>
  <c r="BG541"/>
  <c r="BF541"/>
  <c r="T541"/>
  <c r="R541"/>
  <c r="P541"/>
  <c r="BI539"/>
  <c r="BH539"/>
  <c r="BG539"/>
  <c r="BF539"/>
  <c r="T539"/>
  <c r="R539"/>
  <c r="P539"/>
  <c r="BI537"/>
  <c r="BH537"/>
  <c r="BG537"/>
  <c r="BF537"/>
  <c r="T537"/>
  <c r="R537"/>
  <c r="P537"/>
  <c r="BI535"/>
  <c r="BH535"/>
  <c r="BG535"/>
  <c r="BF535"/>
  <c r="T535"/>
  <c r="R535"/>
  <c r="P535"/>
  <c r="BI532"/>
  <c r="BH532"/>
  <c r="BG532"/>
  <c r="BF532"/>
  <c r="T532"/>
  <c r="T531"/>
  <c r="R532"/>
  <c r="R531"/>
  <c r="P532"/>
  <c r="P531"/>
  <c r="BI529"/>
  <c r="BH529"/>
  <c r="BG529"/>
  <c r="BF529"/>
  <c r="T529"/>
  <c r="R529"/>
  <c r="P529"/>
  <c r="BI527"/>
  <c r="BH527"/>
  <c r="BG527"/>
  <c r="BF527"/>
  <c r="T527"/>
  <c r="R527"/>
  <c r="P527"/>
  <c r="BI525"/>
  <c r="BH525"/>
  <c r="BG525"/>
  <c r="BF525"/>
  <c r="T525"/>
  <c r="R525"/>
  <c r="P525"/>
  <c r="BI523"/>
  <c r="BH523"/>
  <c r="BG523"/>
  <c r="BF523"/>
  <c r="T523"/>
  <c r="R523"/>
  <c r="P523"/>
  <c r="BI521"/>
  <c r="BH521"/>
  <c r="BG521"/>
  <c r="BF521"/>
  <c r="T521"/>
  <c r="R521"/>
  <c r="P521"/>
  <c r="BI519"/>
  <c r="BH519"/>
  <c r="BG519"/>
  <c r="BF519"/>
  <c r="T519"/>
  <c r="R519"/>
  <c r="P519"/>
  <c r="BI515"/>
  <c r="BH515"/>
  <c r="BG515"/>
  <c r="BF515"/>
  <c r="T515"/>
  <c r="R515"/>
  <c r="P515"/>
  <c r="BI513"/>
  <c r="BH513"/>
  <c r="BG513"/>
  <c r="BF513"/>
  <c r="T513"/>
  <c r="R513"/>
  <c r="P513"/>
  <c r="BI510"/>
  <c r="BH510"/>
  <c r="BG510"/>
  <c r="BF510"/>
  <c r="T510"/>
  <c r="R510"/>
  <c r="P510"/>
  <c r="BI507"/>
  <c r="BH507"/>
  <c r="BG507"/>
  <c r="BF507"/>
  <c r="T507"/>
  <c r="R507"/>
  <c r="P507"/>
  <c r="BI504"/>
  <c r="BH504"/>
  <c r="BG504"/>
  <c r="BF504"/>
  <c r="T504"/>
  <c r="R504"/>
  <c r="P504"/>
  <c r="BI501"/>
  <c r="BH501"/>
  <c r="BG501"/>
  <c r="BF501"/>
  <c r="T501"/>
  <c r="R501"/>
  <c r="P501"/>
  <c r="BI499"/>
  <c r="BH499"/>
  <c r="BG499"/>
  <c r="BF499"/>
  <c r="T499"/>
  <c r="R499"/>
  <c r="P499"/>
  <c r="BI496"/>
  <c r="BH496"/>
  <c r="BG496"/>
  <c r="BF496"/>
  <c r="T496"/>
  <c r="R496"/>
  <c r="P496"/>
  <c r="BI493"/>
  <c r="BH493"/>
  <c r="BG493"/>
  <c r="BF493"/>
  <c r="T493"/>
  <c r="R493"/>
  <c r="P493"/>
  <c r="BI491"/>
  <c r="BH491"/>
  <c r="BG491"/>
  <c r="BF491"/>
  <c r="T491"/>
  <c r="R491"/>
  <c r="P491"/>
  <c r="BI489"/>
  <c r="BH489"/>
  <c r="BG489"/>
  <c r="BF489"/>
  <c r="T489"/>
  <c r="R489"/>
  <c r="P489"/>
  <c r="BI486"/>
  <c r="BH486"/>
  <c r="BG486"/>
  <c r="BF486"/>
  <c r="T486"/>
  <c r="R486"/>
  <c r="P486"/>
  <c r="BI484"/>
  <c r="BH484"/>
  <c r="BG484"/>
  <c r="BF484"/>
  <c r="T484"/>
  <c r="R484"/>
  <c r="P484"/>
  <c r="BI481"/>
  <c r="BH481"/>
  <c r="BG481"/>
  <c r="BF481"/>
  <c r="T481"/>
  <c r="R481"/>
  <c r="P481"/>
  <c r="BI478"/>
  <c r="BH478"/>
  <c r="BG478"/>
  <c r="BF478"/>
  <c r="T478"/>
  <c r="R478"/>
  <c r="P478"/>
  <c r="BI475"/>
  <c r="BH475"/>
  <c r="BG475"/>
  <c r="BF475"/>
  <c r="T475"/>
  <c r="R475"/>
  <c r="P475"/>
  <c r="BI472"/>
  <c r="BH472"/>
  <c r="BG472"/>
  <c r="BF472"/>
  <c r="T472"/>
  <c r="R472"/>
  <c r="P472"/>
  <c r="BI470"/>
  <c r="BH470"/>
  <c r="BG470"/>
  <c r="BF470"/>
  <c r="T470"/>
  <c r="R470"/>
  <c r="P470"/>
  <c r="BI468"/>
  <c r="BH468"/>
  <c r="BG468"/>
  <c r="BF468"/>
  <c r="T468"/>
  <c r="R468"/>
  <c r="P468"/>
  <c r="BI466"/>
  <c r="BH466"/>
  <c r="BG466"/>
  <c r="BF466"/>
  <c r="T466"/>
  <c r="R466"/>
  <c r="P466"/>
  <c r="BI463"/>
  <c r="BH463"/>
  <c r="BG463"/>
  <c r="BF463"/>
  <c r="T463"/>
  <c r="R463"/>
  <c r="P463"/>
  <c r="BI461"/>
  <c r="BH461"/>
  <c r="BG461"/>
  <c r="BF461"/>
  <c r="T461"/>
  <c r="R461"/>
  <c r="P461"/>
  <c r="BI458"/>
  <c r="BH458"/>
  <c r="BG458"/>
  <c r="BF458"/>
  <c r="T458"/>
  <c r="R458"/>
  <c r="P458"/>
  <c r="BI455"/>
  <c r="BH455"/>
  <c r="BG455"/>
  <c r="BF455"/>
  <c r="T455"/>
  <c r="R455"/>
  <c r="P455"/>
  <c r="BI453"/>
  <c r="BH453"/>
  <c r="BG453"/>
  <c r="BF453"/>
  <c r="T453"/>
  <c r="R453"/>
  <c r="P453"/>
  <c r="BI450"/>
  <c r="BH450"/>
  <c r="BG450"/>
  <c r="BF450"/>
  <c r="T450"/>
  <c r="R450"/>
  <c r="P450"/>
  <c r="BI447"/>
  <c r="BH447"/>
  <c r="BG447"/>
  <c r="BF447"/>
  <c r="T447"/>
  <c r="R447"/>
  <c r="P447"/>
  <c r="BI444"/>
  <c r="BH444"/>
  <c r="BG444"/>
  <c r="BF444"/>
  <c r="T444"/>
  <c r="R444"/>
  <c r="P444"/>
  <c r="BI441"/>
  <c r="BH441"/>
  <c r="BG441"/>
  <c r="BF441"/>
  <c r="T441"/>
  <c r="R441"/>
  <c r="P441"/>
  <c r="BI439"/>
  <c r="BH439"/>
  <c r="BG439"/>
  <c r="BF439"/>
  <c r="T439"/>
  <c r="R439"/>
  <c r="P439"/>
  <c r="BI437"/>
  <c r="BH437"/>
  <c r="BG437"/>
  <c r="BF437"/>
  <c r="T437"/>
  <c r="R437"/>
  <c r="P437"/>
  <c r="BI434"/>
  <c r="BH434"/>
  <c r="BG434"/>
  <c r="BF434"/>
  <c r="T434"/>
  <c r="R434"/>
  <c r="P434"/>
  <c r="BI431"/>
  <c r="BH431"/>
  <c r="BG431"/>
  <c r="BF431"/>
  <c r="T431"/>
  <c r="R431"/>
  <c r="P431"/>
  <c r="BI429"/>
  <c r="BH429"/>
  <c r="BG429"/>
  <c r="BF429"/>
  <c r="T429"/>
  <c r="R429"/>
  <c r="P429"/>
  <c r="BI427"/>
  <c r="BH427"/>
  <c r="BG427"/>
  <c r="BF427"/>
  <c r="T427"/>
  <c r="R427"/>
  <c r="P427"/>
  <c r="BI424"/>
  <c r="BH424"/>
  <c r="BG424"/>
  <c r="BF424"/>
  <c r="T424"/>
  <c r="R424"/>
  <c r="P424"/>
  <c r="BI422"/>
  <c r="BH422"/>
  <c r="BG422"/>
  <c r="BF422"/>
  <c r="T422"/>
  <c r="R422"/>
  <c r="P422"/>
  <c r="BI420"/>
  <c r="BH420"/>
  <c r="BG420"/>
  <c r="BF420"/>
  <c r="T420"/>
  <c r="R420"/>
  <c r="P420"/>
  <c r="BI418"/>
  <c r="BH418"/>
  <c r="BG418"/>
  <c r="BF418"/>
  <c r="T418"/>
  <c r="R418"/>
  <c r="P418"/>
  <c r="BI416"/>
  <c r="BH416"/>
  <c r="BG416"/>
  <c r="BF416"/>
  <c r="T416"/>
  <c r="R416"/>
  <c r="P416"/>
  <c r="BI413"/>
  <c r="BH413"/>
  <c r="BG413"/>
  <c r="BF413"/>
  <c r="T413"/>
  <c r="R413"/>
  <c r="P413"/>
  <c r="BI410"/>
  <c r="BH410"/>
  <c r="BG410"/>
  <c r="BF410"/>
  <c r="T410"/>
  <c r="R410"/>
  <c r="P410"/>
  <c r="BI407"/>
  <c r="BH407"/>
  <c r="BG407"/>
  <c r="BF407"/>
  <c r="T407"/>
  <c r="R407"/>
  <c r="P407"/>
  <c r="BI404"/>
  <c r="BH404"/>
  <c r="BG404"/>
  <c r="BF404"/>
  <c r="T404"/>
  <c r="R404"/>
  <c r="P404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7"/>
  <c r="BH377"/>
  <c r="BG377"/>
  <c r="BF377"/>
  <c r="T377"/>
  <c r="R377"/>
  <c r="P377"/>
  <c r="BI375"/>
  <c r="BH375"/>
  <c r="BG375"/>
  <c r="BF375"/>
  <c r="T375"/>
  <c r="R375"/>
  <c r="P375"/>
  <c r="BI372"/>
  <c r="BH372"/>
  <c r="BG372"/>
  <c r="BF372"/>
  <c r="T372"/>
  <c r="R372"/>
  <c r="P372"/>
  <c r="BI369"/>
  <c r="BH369"/>
  <c r="BG369"/>
  <c r="BF369"/>
  <c r="T369"/>
  <c r="R369"/>
  <c r="P369"/>
  <c r="BI366"/>
  <c r="BH366"/>
  <c r="BG366"/>
  <c r="BF366"/>
  <c r="T366"/>
  <c r="R366"/>
  <c r="P366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41"/>
  <c r="BH341"/>
  <c r="BG341"/>
  <c r="BF341"/>
  <c r="T341"/>
  <c r="R341"/>
  <c r="P341"/>
  <c r="BI338"/>
  <c r="BH338"/>
  <c r="BG338"/>
  <c r="BF338"/>
  <c r="T338"/>
  <c r="R338"/>
  <c r="P338"/>
  <c r="BI336"/>
  <c r="BH336"/>
  <c r="BG336"/>
  <c r="BF336"/>
  <c r="T336"/>
  <c r="R336"/>
  <c r="P336"/>
  <c r="BI333"/>
  <c r="BH333"/>
  <c r="BG333"/>
  <c r="BF333"/>
  <c r="T333"/>
  <c r="R333"/>
  <c r="P333"/>
  <c r="BI330"/>
  <c r="BH330"/>
  <c r="BG330"/>
  <c r="BF330"/>
  <c r="T330"/>
  <c r="R330"/>
  <c r="P330"/>
  <c r="BI327"/>
  <c r="BH327"/>
  <c r="BG327"/>
  <c r="BF327"/>
  <c r="T327"/>
  <c r="R327"/>
  <c r="P327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T137"/>
  <c r="R138"/>
  <c r="R137"/>
  <c r="P138"/>
  <c r="P137"/>
  <c r="J131"/>
  <c r="F131"/>
  <c r="F129"/>
  <c r="E127"/>
  <c r="J93"/>
  <c r="F93"/>
  <c r="F91"/>
  <c r="E89"/>
  <c r="J26"/>
  <c r="E26"/>
  <c r="J132"/>
  <c r="J25"/>
  <c r="J20"/>
  <c r="E20"/>
  <c r="F94"/>
  <c r="J19"/>
  <c r="J14"/>
  <c r="J129"/>
  <c r="E7"/>
  <c r="E85"/>
  <c i="4" r="J39"/>
  <c r="J38"/>
  <c i="1" r="AY99"/>
  <c i="4" r="J37"/>
  <c i="1" r="AX99"/>
  <c i="4" r="BI382"/>
  <c r="BH382"/>
  <c r="BG382"/>
  <c r="BF382"/>
  <c r="T382"/>
  <c r="R382"/>
  <c r="P382"/>
  <c r="BI377"/>
  <c r="BH377"/>
  <c r="BG377"/>
  <c r="BF377"/>
  <c r="T377"/>
  <c r="R377"/>
  <c r="P377"/>
  <c r="BI374"/>
  <c r="BH374"/>
  <c r="BG374"/>
  <c r="BF374"/>
  <c r="T374"/>
  <c r="R374"/>
  <c r="P374"/>
  <c r="BI369"/>
  <c r="BH369"/>
  <c r="BG369"/>
  <c r="BF369"/>
  <c r="T369"/>
  <c r="R369"/>
  <c r="P369"/>
  <c r="BI366"/>
  <c r="BH366"/>
  <c r="BG366"/>
  <c r="BF366"/>
  <c r="T366"/>
  <c r="R366"/>
  <c r="P366"/>
  <c r="BI364"/>
  <c r="BH364"/>
  <c r="BG364"/>
  <c r="BF364"/>
  <c r="T364"/>
  <c r="R364"/>
  <c r="P364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0"/>
  <c r="BH350"/>
  <c r="BG350"/>
  <c r="BF350"/>
  <c r="T350"/>
  <c r="R350"/>
  <c r="P350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0"/>
  <c r="BH330"/>
  <c r="BG330"/>
  <c r="BF330"/>
  <c r="T330"/>
  <c r="R330"/>
  <c r="P330"/>
  <c r="BI322"/>
  <c r="BH322"/>
  <c r="BG322"/>
  <c r="BF322"/>
  <c r="T322"/>
  <c r="R322"/>
  <c r="P322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09"/>
  <c r="BH309"/>
  <c r="BG309"/>
  <c r="BF309"/>
  <c r="T309"/>
  <c r="R309"/>
  <c r="P309"/>
  <c r="BI307"/>
  <c r="BH307"/>
  <c r="BG307"/>
  <c r="BF307"/>
  <c r="T307"/>
  <c r="R307"/>
  <c r="P307"/>
  <c r="BI304"/>
  <c r="BH304"/>
  <c r="BG304"/>
  <c r="BF304"/>
  <c r="T304"/>
  <c r="R304"/>
  <c r="P304"/>
  <c r="BI298"/>
  <c r="BH298"/>
  <c r="BG298"/>
  <c r="BF298"/>
  <c r="T298"/>
  <c r="R298"/>
  <c r="P298"/>
  <c r="BI296"/>
  <c r="BH296"/>
  <c r="BG296"/>
  <c r="BF296"/>
  <c r="T296"/>
  <c r="R296"/>
  <c r="P296"/>
  <c r="BI291"/>
  <c r="BH291"/>
  <c r="BG291"/>
  <c r="BF291"/>
  <c r="T291"/>
  <c r="R291"/>
  <c r="P291"/>
  <c r="BI288"/>
  <c r="BH288"/>
  <c r="BG288"/>
  <c r="BF288"/>
  <c r="T288"/>
  <c r="R288"/>
  <c r="P288"/>
  <c r="BI287"/>
  <c r="BH287"/>
  <c r="BG287"/>
  <c r="BF287"/>
  <c r="T287"/>
  <c r="R287"/>
  <c r="P287"/>
  <c r="BI285"/>
  <c r="BH285"/>
  <c r="BG285"/>
  <c r="BF285"/>
  <c r="T285"/>
  <c r="R285"/>
  <c r="P285"/>
  <c r="BI284"/>
  <c r="BH284"/>
  <c r="BG284"/>
  <c r="BF284"/>
  <c r="T284"/>
  <c r="R284"/>
  <c r="P284"/>
  <c r="BI282"/>
  <c r="BH282"/>
  <c r="BG282"/>
  <c r="BF282"/>
  <c r="T282"/>
  <c r="R282"/>
  <c r="P282"/>
  <c r="BI279"/>
  <c r="BH279"/>
  <c r="BG279"/>
  <c r="BF279"/>
  <c r="T279"/>
  <c r="R279"/>
  <c r="P279"/>
  <c r="BI278"/>
  <c r="BH278"/>
  <c r="BG278"/>
  <c r="BF278"/>
  <c r="T278"/>
  <c r="R278"/>
  <c r="P278"/>
  <c r="BI276"/>
  <c r="BH276"/>
  <c r="BG276"/>
  <c r="BF276"/>
  <c r="T276"/>
  <c r="R276"/>
  <c r="P276"/>
  <c r="BI272"/>
  <c r="BH272"/>
  <c r="BG272"/>
  <c r="BF272"/>
  <c r="T272"/>
  <c r="T271"/>
  <c r="R272"/>
  <c r="R271"/>
  <c r="P272"/>
  <c r="P271"/>
  <c r="BI270"/>
  <c r="BH270"/>
  <c r="BG270"/>
  <c r="BF270"/>
  <c r="T270"/>
  <c r="R270"/>
  <c r="P270"/>
  <c r="BI268"/>
  <c r="BH268"/>
  <c r="BG268"/>
  <c r="BF268"/>
  <c r="T268"/>
  <c r="R268"/>
  <c r="P268"/>
  <c r="BI267"/>
  <c r="BH267"/>
  <c r="BG267"/>
  <c r="BF267"/>
  <c r="T267"/>
  <c r="R267"/>
  <c r="P267"/>
  <c r="BI265"/>
  <c r="BH265"/>
  <c r="BG265"/>
  <c r="BF265"/>
  <c r="T265"/>
  <c r="R265"/>
  <c r="P265"/>
  <c r="BI264"/>
  <c r="BH264"/>
  <c r="BG264"/>
  <c r="BF264"/>
  <c r="T264"/>
  <c r="R264"/>
  <c r="P264"/>
  <c r="BI259"/>
  <c r="BH259"/>
  <c r="BG259"/>
  <c r="BF259"/>
  <c r="T259"/>
  <c r="R259"/>
  <c r="P259"/>
  <c r="BI257"/>
  <c r="BH257"/>
  <c r="BG257"/>
  <c r="BF257"/>
  <c r="T257"/>
  <c r="R257"/>
  <c r="P257"/>
  <c r="BI253"/>
  <c r="BH253"/>
  <c r="BG253"/>
  <c r="BF253"/>
  <c r="T253"/>
  <c r="R253"/>
  <c r="P253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37"/>
  <c r="BH237"/>
  <c r="BG237"/>
  <c r="BF237"/>
  <c r="T237"/>
  <c r="R237"/>
  <c r="P237"/>
  <c r="BI231"/>
  <c r="BH231"/>
  <c r="BG231"/>
  <c r="BF231"/>
  <c r="T231"/>
  <c r="R231"/>
  <c r="P231"/>
  <c r="BI226"/>
  <c r="BH226"/>
  <c r="BG226"/>
  <c r="BF226"/>
  <c r="T226"/>
  <c r="R226"/>
  <c r="P226"/>
  <c r="BI224"/>
  <c r="BH224"/>
  <c r="BG224"/>
  <c r="BF224"/>
  <c r="T224"/>
  <c r="R224"/>
  <c r="P224"/>
  <c r="BI219"/>
  <c r="BH219"/>
  <c r="BG219"/>
  <c r="BF219"/>
  <c r="T219"/>
  <c r="R219"/>
  <c r="P219"/>
  <c r="BI214"/>
  <c r="BH214"/>
  <c r="BG214"/>
  <c r="BF214"/>
  <c r="T214"/>
  <c r="R214"/>
  <c r="P214"/>
  <c r="BI208"/>
  <c r="BH208"/>
  <c r="BG208"/>
  <c r="BF208"/>
  <c r="T208"/>
  <c r="R208"/>
  <c r="P208"/>
  <c r="BI203"/>
  <c r="BH203"/>
  <c r="BG203"/>
  <c r="BF203"/>
  <c r="T203"/>
  <c r="R203"/>
  <c r="P203"/>
  <c r="BI198"/>
  <c r="BH198"/>
  <c r="BG198"/>
  <c r="BF198"/>
  <c r="T198"/>
  <c r="R198"/>
  <c r="P198"/>
  <c r="BI193"/>
  <c r="BH193"/>
  <c r="BG193"/>
  <c r="BF193"/>
  <c r="T193"/>
  <c r="R193"/>
  <c r="P193"/>
  <c r="BI188"/>
  <c r="BH188"/>
  <c r="BG188"/>
  <c r="BF188"/>
  <c r="T188"/>
  <c r="R188"/>
  <c r="P188"/>
  <c r="BI181"/>
  <c r="BH181"/>
  <c r="BG181"/>
  <c r="BF181"/>
  <c r="T181"/>
  <c r="T180"/>
  <c r="R181"/>
  <c r="R180"/>
  <c r="P181"/>
  <c r="P180"/>
  <c r="BI175"/>
  <c r="BH175"/>
  <c r="BG175"/>
  <c r="BF175"/>
  <c r="T175"/>
  <c r="R175"/>
  <c r="P175"/>
  <c r="BI170"/>
  <c r="BH170"/>
  <c r="BG170"/>
  <c r="BF170"/>
  <c r="T170"/>
  <c r="R170"/>
  <c r="P170"/>
  <c r="BI165"/>
  <c r="BH165"/>
  <c r="BG165"/>
  <c r="BF165"/>
  <c r="T165"/>
  <c r="R165"/>
  <c r="P165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1"/>
  <c r="BH141"/>
  <c r="BG141"/>
  <c r="BF141"/>
  <c r="T141"/>
  <c r="R141"/>
  <c r="P141"/>
  <c r="J134"/>
  <c r="F134"/>
  <c r="F132"/>
  <c r="E130"/>
  <c r="J93"/>
  <c r="F93"/>
  <c r="F91"/>
  <c r="E89"/>
  <c r="J26"/>
  <c r="E26"/>
  <c r="J135"/>
  <c r="J25"/>
  <c r="J20"/>
  <c r="E20"/>
  <c r="F135"/>
  <c r="J19"/>
  <c r="J14"/>
  <c r="J132"/>
  <c r="E7"/>
  <c r="E126"/>
  <c i="3" r="J39"/>
  <c r="J38"/>
  <c i="1" r="AY98"/>
  <c i="3" r="J37"/>
  <c i="1" r="AX98"/>
  <c i="3" r="BI270"/>
  <c r="BH270"/>
  <c r="BG270"/>
  <c r="BF270"/>
  <c r="T270"/>
  <c r="T269"/>
  <c r="R270"/>
  <c r="R269"/>
  <c r="P270"/>
  <c r="P269"/>
  <c r="BI261"/>
  <c r="BH261"/>
  <c r="BG261"/>
  <c r="BF261"/>
  <c r="T261"/>
  <c r="T260"/>
  <c r="R261"/>
  <c r="R260"/>
  <c r="P261"/>
  <c r="P260"/>
  <c r="BI256"/>
  <c r="BH256"/>
  <c r="BG256"/>
  <c r="BF256"/>
  <c r="T256"/>
  <c r="T255"/>
  <c r="T254"/>
  <c r="R256"/>
  <c r="R255"/>
  <c r="P256"/>
  <c r="P255"/>
  <c r="P254"/>
  <c r="BI252"/>
  <c r="BH252"/>
  <c r="BG252"/>
  <c r="BF252"/>
  <c r="T252"/>
  <c r="T251"/>
  <c r="R252"/>
  <c r="R251"/>
  <c r="P252"/>
  <c r="P251"/>
  <c r="BI247"/>
  <c r="BH247"/>
  <c r="BG247"/>
  <c r="BF247"/>
  <c r="T247"/>
  <c r="R247"/>
  <c r="P247"/>
  <c r="BI242"/>
  <c r="BH242"/>
  <c r="BG242"/>
  <c r="BF242"/>
  <c r="T242"/>
  <c r="R242"/>
  <c r="P242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28"/>
  <c r="BH228"/>
  <c r="BG228"/>
  <c r="BF228"/>
  <c r="T228"/>
  <c r="R228"/>
  <c r="P228"/>
  <c r="BI200"/>
  <c r="BH200"/>
  <c r="BG200"/>
  <c r="BF200"/>
  <c r="T200"/>
  <c r="R200"/>
  <c r="P200"/>
  <c r="BI196"/>
  <c r="BH196"/>
  <c r="BG196"/>
  <c r="BF196"/>
  <c r="T196"/>
  <c r="R196"/>
  <c r="P196"/>
  <c r="BI191"/>
  <c r="BH191"/>
  <c r="BG191"/>
  <c r="BF191"/>
  <c r="T191"/>
  <c r="R191"/>
  <c r="P191"/>
  <c r="BI187"/>
  <c r="BH187"/>
  <c r="BG187"/>
  <c r="BF187"/>
  <c r="T187"/>
  <c r="R187"/>
  <c r="P187"/>
  <c r="BI182"/>
  <c r="BH182"/>
  <c r="BG182"/>
  <c r="BF182"/>
  <c r="T182"/>
  <c r="R182"/>
  <c r="P182"/>
  <c r="BI177"/>
  <c r="BH177"/>
  <c r="BG177"/>
  <c r="BF177"/>
  <c r="T177"/>
  <c r="R177"/>
  <c r="P177"/>
  <c r="BI172"/>
  <c r="BH172"/>
  <c r="BG172"/>
  <c r="BF172"/>
  <c r="T172"/>
  <c r="R172"/>
  <c r="P172"/>
  <c r="BI167"/>
  <c r="BH167"/>
  <c r="BG167"/>
  <c r="BF167"/>
  <c r="T167"/>
  <c r="R167"/>
  <c r="P167"/>
  <c r="BI160"/>
  <c r="BH160"/>
  <c r="BG160"/>
  <c r="BF160"/>
  <c r="T160"/>
  <c r="R160"/>
  <c r="P160"/>
  <c r="BI155"/>
  <c r="BH155"/>
  <c r="BG155"/>
  <c r="BF155"/>
  <c r="T155"/>
  <c r="R155"/>
  <c r="P155"/>
  <c r="BI150"/>
  <c r="BH150"/>
  <c r="BG150"/>
  <c r="BF150"/>
  <c r="T150"/>
  <c r="R150"/>
  <c r="P150"/>
  <c r="BI145"/>
  <c r="BH145"/>
  <c r="BG145"/>
  <c r="BF145"/>
  <c r="T145"/>
  <c r="R145"/>
  <c r="P145"/>
  <c r="BI140"/>
  <c r="BH140"/>
  <c r="BG140"/>
  <c r="BF140"/>
  <c r="T140"/>
  <c r="R140"/>
  <c r="P140"/>
  <c r="BI135"/>
  <c r="BH135"/>
  <c r="BG135"/>
  <c r="BF135"/>
  <c r="T135"/>
  <c r="R135"/>
  <c r="P135"/>
  <c r="BI131"/>
  <c r="BH131"/>
  <c r="BG131"/>
  <c r="BF131"/>
  <c r="T131"/>
  <c r="R131"/>
  <c r="P131"/>
  <c r="J124"/>
  <c r="F124"/>
  <c r="F122"/>
  <c r="E120"/>
  <c r="J93"/>
  <c r="F93"/>
  <c r="F91"/>
  <c r="E89"/>
  <c r="J26"/>
  <c r="E26"/>
  <c r="J125"/>
  <c r="J25"/>
  <c r="J20"/>
  <c r="E20"/>
  <c r="F125"/>
  <c r="J19"/>
  <c r="J14"/>
  <c r="J122"/>
  <c r="E7"/>
  <c r="E116"/>
  <c i="2" r="J39"/>
  <c r="J38"/>
  <c i="1" r="AY96"/>
  <c i="2" r="J37"/>
  <c i="1" r="AX96"/>
  <c i="2"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18"/>
  <c r="F118"/>
  <c r="F116"/>
  <c r="E114"/>
  <c r="J93"/>
  <c r="F93"/>
  <c r="F91"/>
  <c r="E89"/>
  <c r="J26"/>
  <c r="E26"/>
  <c r="J119"/>
  <c r="J25"/>
  <c r="J20"/>
  <c r="E20"/>
  <c r="F119"/>
  <c r="J19"/>
  <c r="J14"/>
  <c r="J116"/>
  <c r="E7"/>
  <c r="E110"/>
  <c i="1" r="L90"/>
  <c r="AM90"/>
  <c r="AM89"/>
  <c r="L89"/>
  <c r="AM87"/>
  <c r="L87"/>
  <c r="L85"/>
  <c r="L84"/>
  <c i="2" r="J149"/>
  <c r="J145"/>
  <c r="BK141"/>
  <c r="BK135"/>
  <c r="J133"/>
  <c r="J129"/>
  <c r="J125"/>
  <c i="3" r="BK270"/>
  <c r="BK252"/>
  <c r="J236"/>
  <c r="J228"/>
  <c r="J167"/>
  <c r="BK236"/>
  <c r="BK196"/>
  <c r="BK155"/>
  <c r="J252"/>
  <c r="BK182"/>
  <c r="J155"/>
  <c r="BK242"/>
  <c r="BK172"/>
  <c r="BK135"/>
  <c i="4" r="J356"/>
  <c r="J343"/>
  <c r="BK304"/>
  <c r="J284"/>
  <c r="BK270"/>
  <c r="BK253"/>
  <c r="J231"/>
  <c r="J208"/>
  <c r="J158"/>
  <c r="BK141"/>
  <c r="J374"/>
  <c r="BK358"/>
  <c r="J317"/>
  <c r="J304"/>
  <c r="BK287"/>
  <c r="J270"/>
  <c r="BK244"/>
  <c r="BK208"/>
  <c r="BK158"/>
  <c r="BK366"/>
  <c r="J345"/>
  <c r="J313"/>
  <c r="J282"/>
  <c r="BK264"/>
  <c r="J219"/>
  <c r="BK193"/>
  <c r="J154"/>
  <c r="BK356"/>
  <c r="BK330"/>
  <c r="BK288"/>
  <c r="BK267"/>
  <c r="J257"/>
  <c r="BK175"/>
  <c r="J152"/>
  <c i="5" r="BK543"/>
  <c r="J529"/>
  <c r="BK510"/>
  <c r="J489"/>
  <c r="J466"/>
  <c r="BK453"/>
  <c r="J429"/>
  <c r="J413"/>
  <c r="J394"/>
  <c r="BK382"/>
  <c r="BK361"/>
  <c r="BK330"/>
  <c r="J320"/>
  <c r="BK312"/>
  <c r="J286"/>
  <c r="BK262"/>
  <c r="J252"/>
  <c r="J235"/>
  <c r="J225"/>
  <c r="BK215"/>
  <c r="BK207"/>
  <c r="BK189"/>
  <c r="BK164"/>
  <c r="J160"/>
  <c r="J543"/>
  <c r="J532"/>
  <c r="J515"/>
  <c r="J493"/>
  <c r="BK466"/>
  <c r="BK447"/>
  <c r="BK434"/>
  <c r="J420"/>
  <c r="J386"/>
  <c r="J363"/>
  <c r="J341"/>
  <c r="BK310"/>
  <c r="J292"/>
  <c r="BK282"/>
  <c r="J266"/>
  <c r="BK244"/>
  <c r="J240"/>
  <c r="BK225"/>
  <c r="J205"/>
  <c r="BK178"/>
  <c r="J150"/>
  <c r="BK519"/>
  <c r="J507"/>
  <c r="BK486"/>
  <c r="J472"/>
  <c r="J453"/>
  <c r="J437"/>
  <c r="BK420"/>
  <c r="BK396"/>
  <c r="BK386"/>
  <c r="J369"/>
  <c r="BK353"/>
  <c r="J338"/>
  <c r="J318"/>
  <c r="BK300"/>
  <c r="J284"/>
  <c r="J275"/>
  <c r="BK248"/>
  <c r="BK221"/>
  <c r="J201"/>
  <c r="BK191"/>
  <c r="J178"/>
  <c r="BK166"/>
  <c r="BK141"/>
  <c r="BK539"/>
  <c r="J535"/>
  <c r="BK515"/>
  <c r="BK491"/>
  <c r="J478"/>
  <c r="J458"/>
  <c r="BK437"/>
  <c r="BK416"/>
  <c r="J398"/>
  <c r="J388"/>
  <c r="J377"/>
  <c r="J316"/>
  <c r="J304"/>
  <c r="BK296"/>
  <c r="J280"/>
  <c r="J260"/>
  <c r="J250"/>
  <c r="BK231"/>
  <c r="BK213"/>
  <c r="BK187"/>
  <c r="BK176"/>
  <c r="J141"/>
  <c i="6" r="BK285"/>
  <c r="J281"/>
  <c r="BK275"/>
  <c r="J251"/>
  <c r="BK243"/>
  <c r="BK217"/>
  <c r="J194"/>
  <c r="J154"/>
  <c r="BK281"/>
  <c r="J277"/>
  <c r="BK251"/>
  <c r="J245"/>
  <c r="J220"/>
  <c r="J200"/>
  <c r="J185"/>
  <c r="J177"/>
  <c r="BK165"/>
  <c r="BK139"/>
  <c r="J263"/>
  <c r="J233"/>
  <c r="J226"/>
  <c r="J188"/>
  <c r="J150"/>
  <c r="BK287"/>
  <c r="J275"/>
  <c r="J249"/>
  <c r="J236"/>
  <c r="J214"/>
  <c r="J197"/>
  <c r="BK177"/>
  <c r="BK160"/>
  <c r="BK144"/>
  <c i="7" r="BK161"/>
  <c r="BK142"/>
  <c r="BK134"/>
  <c r="BK165"/>
  <c r="J157"/>
  <c r="J142"/>
  <c r="BK163"/>
  <c r="J155"/>
  <c r="BK157"/>
  <c r="J140"/>
  <c r="J128"/>
  <c i="8" r="J402"/>
  <c r="BK391"/>
  <c r="BK371"/>
  <c r="BK361"/>
  <c r="BK332"/>
  <c r="J322"/>
  <c r="J290"/>
  <c r="J250"/>
  <c r="BK232"/>
  <c r="BK220"/>
  <c r="BK192"/>
  <c r="J165"/>
  <c r="J147"/>
  <c r="J398"/>
  <c r="BK378"/>
  <c r="J371"/>
  <c r="J359"/>
  <c r="BK343"/>
  <c r="J334"/>
  <c r="J326"/>
  <c r="BK310"/>
  <c r="BK294"/>
  <c r="J256"/>
  <c r="BK243"/>
  <c r="BK227"/>
  <c r="J202"/>
  <c r="BK186"/>
  <c r="BK170"/>
  <c r="BK147"/>
  <c r="BK415"/>
  <c r="J407"/>
  <c r="J391"/>
  <c r="J376"/>
  <c r="BK352"/>
  <c r="BK339"/>
  <c r="BK324"/>
  <c r="J302"/>
  <c r="J276"/>
  <c r="BK256"/>
  <c r="J243"/>
  <c r="BK224"/>
  <c r="BK209"/>
  <c r="J192"/>
  <c r="J176"/>
  <c r="BK423"/>
  <c r="J420"/>
  <c r="J411"/>
  <c r="BK400"/>
  <c r="BK384"/>
  <c r="BK368"/>
  <c r="BK355"/>
  <c r="J319"/>
  <c r="BK299"/>
  <c r="BK290"/>
  <c r="J246"/>
  <c r="J215"/>
  <c r="BK184"/>
  <c r="BK176"/>
  <c r="J161"/>
  <c r="J142"/>
  <c i="9" r="J292"/>
  <c r="BK277"/>
  <c r="BK267"/>
  <c r="BK250"/>
  <c r="BK239"/>
  <c r="J210"/>
  <c r="J193"/>
  <c r="J182"/>
  <c r="BK172"/>
  <c r="J144"/>
  <c r="J307"/>
  <c r="J301"/>
  <c r="J282"/>
  <c r="BK266"/>
  <c r="BK255"/>
  <c r="J233"/>
  <c r="J218"/>
  <c r="J197"/>
  <c r="BK177"/>
  <c r="J166"/>
  <c r="J130"/>
  <c r="BK285"/>
  <c r="J267"/>
  <c r="J259"/>
  <c r="BK233"/>
  <c r="J224"/>
  <c r="J212"/>
  <c r="J186"/>
  <c r="BK169"/>
  <c r="BK148"/>
  <c r="J141"/>
  <c r="BK130"/>
  <c r="BK303"/>
  <c r="BK273"/>
  <c r="BK260"/>
  <c r="BK244"/>
  <c r="BK230"/>
  <c r="J214"/>
  <c r="BK202"/>
  <c r="BK166"/>
  <c i="10" r="BK286"/>
  <c r="BK274"/>
  <c r="BK241"/>
  <c r="J211"/>
  <c r="J171"/>
  <c r="J134"/>
  <c r="J239"/>
  <c r="J199"/>
  <c r="J183"/>
  <c r="J164"/>
  <c r="J289"/>
  <c r="J267"/>
  <c r="BK204"/>
  <c r="BK181"/>
  <c r="BK152"/>
  <c r="BK289"/>
  <c r="J274"/>
  <c r="BK245"/>
  <c r="BK237"/>
  <c r="J216"/>
  <c r="J185"/>
  <c r="BK158"/>
  <c i="11" r="J242"/>
  <c r="J199"/>
  <c r="J184"/>
  <c r="J138"/>
  <c r="BK250"/>
  <c r="BK228"/>
  <c r="BK206"/>
  <c r="J202"/>
  <c r="J182"/>
  <c r="J148"/>
  <c r="BK136"/>
  <c r="J246"/>
  <c r="J230"/>
  <c r="J218"/>
  <c r="J210"/>
  <c r="BK192"/>
  <c r="J169"/>
  <c r="J157"/>
  <c r="J141"/>
  <c r="BK246"/>
  <c r="BK220"/>
  <c r="J192"/>
  <c r="BK169"/>
  <c r="J145"/>
  <c i="2" r="BK147"/>
  <c r="J139"/>
  <c r="J137"/>
  <c r="BK137"/>
  <c r="BK133"/>
  <c r="BK129"/>
  <c r="BK125"/>
  <c i="1" r="AS97"/>
  <c i="3" r="BK191"/>
  <c r="BK145"/>
  <c r="BK256"/>
  <c r="BK228"/>
  <c r="J135"/>
  <c r="J196"/>
  <c r="BK160"/>
  <c r="BK247"/>
  <c r="BK187"/>
  <c r="J160"/>
  <c i="4" r="J369"/>
  <c r="BK345"/>
  <c r="J315"/>
  <c r="J296"/>
  <c r="J276"/>
  <c r="J265"/>
  <c r="J245"/>
  <c r="BK224"/>
  <c r="J193"/>
  <c r="J150"/>
  <c r="J382"/>
  <c r="J366"/>
  <c r="BK343"/>
  <c r="BK313"/>
  <c r="J291"/>
  <c r="J279"/>
  <c r="BK257"/>
  <c r="J237"/>
  <c r="J198"/>
  <c r="BK154"/>
  <c r="BK346"/>
  <c r="BK315"/>
  <c r="J285"/>
  <c r="BK276"/>
  <c r="J224"/>
  <c r="BK198"/>
  <c r="J165"/>
  <c r="J358"/>
  <c r="BK341"/>
  <c r="J307"/>
  <c r="BK278"/>
  <c r="J264"/>
  <c r="J188"/>
  <c r="BK165"/>
  <c r="J148"/>
  <c i="5" r="BK535"/>
  <c r="J521"/>
  <c r="J486"/>
  <c r="J455"/>
  <c r="J434"/>
  <c r="J416"/>
  <c r="BK400"/>
  <c r="BK377"/>
  <c r="BK344"/>
  <c r="J327"/>
  <c r="BK316"/>
  <c r="BK294"/>
  <c r="BK269"/>
  <c r="J258"/>
  <c r="BK246"/>
  <c r="BK233"/>
  <c r="J221"/>
  <c r="BK209"/>
  <c r="BK201"/>
  <c r="J183"/>
  <c r="J157"/>
  <c r="J545"/>
  <c r="BK529"/>
  <c r="J504"/>
  <c r="J491"/>
  <c r="BK468"/>
  <c r="J444"/>
  <c r="J427"/>
  <c r="J404"/>
  <c r="BK372"/>
  <c r="BK357"/>
  <c r="BK336"/>
  <c r="J308"/>
  <c r="J296"/>
  <c r="BK284"/>
  <c r="J269"/>
  <c r="J248"/>
  <c r="BK229"/>
  <c r="J211"/>
  <c r="BK193"/>
  <c r="BK160"/>
  <c r="BK148"/>
  <c r="BK513"/>
  <c r="BK499"/>
  <c r="BK481"/>
  <c r="BK461"/>
  <c r="J439"/>
  <c r="J424"/>
  <c r="J402"/>
  <c r="BK388"/>
  <c r="J361"/>
  <c r="J357"/>
  <c r="J347"/>
  <c r="J324"/>
  <c r="BK308"/>
  <c r="BK286"/>
  <c r="BK278"/>
  <c r="BK250"/>
  <c r="BK223"/>
  <c r="J217"/>
  <c r="BK199"/>
  <c r="J193"/>
  <c r="BK181"/>
  <c r="J170"/>
  <c r="BK143"/>
  <c r="J547"/>
  <c r="J525"/>
  <c r="J499"/>
  <c r="BK484"/>
  <c r="J470"/>
  <c r="BK444"/>
  <c r="BK418"/>
  <c r="BK402"/>
  <c r="BK394"/>
  <c r="J372"/>
  <c r="BK369"/>
  <c r="BK366"/>
  <c r="BK359"/>
  <c r="BK355"/>
  <c r="J350"/>
  <c r="J344"/>
  <c r="BK327"/>
  <c r="J306"/>
  <c r="BK298"/>
  <c r="J290"/>
  <c r="BK266"/>
  <c r="BK252"/>
  <c r="J238"/>
  <c r="J223"/>
  <c r="J191"/>
  <c r="J181"/>
  <c r="BK170"/>
  <c r="J164"/>
  <c r="J145"/>
  <c i="6" r="BK263"/>
  <c r="BK214"/>
  <c r="BK197"/>
  <c r="J160"/>
  <c r="J285"/>
  <c r="BK247"/>
  <c r="BK233"/>
  <c r="BK209"/>
  <c r="BK188"/>
  <c r="J174"/>
  <c r="J163"/>
  <c r="J266"/>
  <c r="J247"/>
  <c r="J230"/>
  <c r="BK206"/>
  <c r="BK174"/>
  <c r="BK148"/>
  <c r="J139"/>
  <c r="BK277"/>
  <c r="BK256"/>
  <c r="J243"/>
  <c r="BK228"/>
  <c r="J211"/>
  <c r="BK194"/>
  <c r="BK171"/>
  <c r="BK157"/>
  <c i="7" r="J163"/>
  <c r="J148"/>
  <c r="J136"/>
  <c r="BK128"/>
  <c r="BK155"/>
  <c r="BK138"/>
  <c r="J165"/>
  <c r="J152"/>
  <c r="BK150"/>
  <c r="BK136"/>
  <c i="8" r="BK418"/>
  <c r="J400"/>
  <c r="J379"/>
  <c r="BK359"/>
  <c r="J330"/>
  <c r="BK292"/>
  <c r="BK252"/>
  <c r="J234"/>
  <c r="BK222"/>
  <c r="BK195"/>
  <c r="J180"/>
  <c r="J167"/>
  <c r="BK154"/>
  <c r="J404"/>
  <c r="BK379"/>
  <c r="J365"/>
  <c r="BK344"/>
  <c r="J332"/>
  <c r="J324"/>
  <c r="BK308"/>
  <c r="BK276"/>
  <c r="BK254"/>
  <c r="BK236"/>
  <c r="J217"/>
  <c r="BK199"/>
  <c r="J184"/>
  <c r="J154"/>
  <c r="J145"/>
  <c r="BK408"/>
  <c r="BK396"/>
  <c r="BK381"/>
  <c r="BK363"/>
  <c r="J336"/>
  <c r="BK316"/>
  <c r="J305"/>
  <c r="BK283"/>
  <c r="J262"/>
  <c r="BK248"/>
  <c r="BK238"/>
  <c r="J212"/>
  <c r="J195"/>
  <c r="BK178"/>
  <c r="BK172"/>
  <c r="BK167"/>
  <c r="BK420"/>
  <c r="J415"/>
  <c r="BK407"/>
  <c r="J388"/>
  <c r="J381"/>
  <c r="BK365"/>
  <c r="J352"/>
  <c r="BK341"/>
  <c r="J308"/>
  <c r="J283"/>
  <c r="BK234"/>
  <c r="J205"/>
  <c r="BK179"/>
  <c r="J173"/>
  <c r="BK149"/>
  <c i="9" r="BK302"/>
  <c r="BK288"/>
  <c r="BK282"/>
  <c r="J278"/>
  <c r="J252"/>
  <c r="J243"/>
  <c r="J216"/>
  <c r="J202"/>
  <c r="BK186"/>
  <c r="J175"/>
  <c r="J155"/>
  <c r="BK141"/>
  <c r="J309"/>
  <c r="J302"/>
  <c r="BK287"/>
  <c r="BK271"/>
  <c r="BK269"/>
  <c r="BK257"/>
  <c r="J235"/>
  <c r="J230"/>
  <c r="BK212"/>
  <c r="J172"/>
  <c r="BK160"/>
  <c r="BK137"/>
  <c r="BK306"/>
  <c r="BK278"/>
  <c r="J269"/>
  <c r="J260"/>
  <c r="BK241"/>
  <c r="J232"/>
  <c r="BK222"/>
  <c r="J208"/>
  <c r="BK175"/>
  <c r="J157"/>
  <c r="J139"/>
  <c r="BK305"/>
  <c r="J290"/>
  <c r="J288"/>
  <c r="J271"/>
  <c r="J255"/>
  <c r="BK246"/>
  <c r="J237"/>
  <c r="BK220"/>
  <c r="J206"/>
  <c r="BK197"/>
  <c r="BK155"/>
  <c i="10" r="BK284"/>
  <c r="J250"/>
  <c r="J226"/>
  <c r="J194"/>
  <c r="BK183"/>
  <c r="BK141"/>
  <c r="BK276"/>
  <c r="J231"/>
  <c r="J189"/>
  <c r="BK176"/>
  <c r="J286"/>
  <c r="J264"/>
  <c r="J241"/>
  <c r="BK226"/>
  <c r="BK189"/>
  <c r="BK148"/>
  <c i="11" r="J254"/>
  <c r="BK244"/>
  <c r="BK214"/>
  <c r="J196"/>
  <c r="BK172"/>
  <c r="BK256"/>
  <c r="J239"/>
  <c r="BK225"/>
  <c r="J204"/>
  <c r="BK188"/>
  <c r="J176"/>
  <c r="J160"/>
  <c r="BK138"/>
  <c r="BK239"/>
  <c r="J228"/>
  <c r="BK216"/>
  <c r="BK208"/>
  <c r="J190"/>
  <c r="BK176"/>
  <c r="BK160"/>
  <c r="BK148"/>
  <c r="J250"/>
  <c r="J222"/>
  <c r="BK204"/>
  <c r="BK179"/>
  <c r="BK157"/>
  <c i="2" r="J147"/>
  <c r="J143"/>
  <c r="BK143"/>
  <c r="J141"/>
  <c r="J135"/>
  <c r="J131"/>
  <c r="J127"/>
  <c i="1" r="AS95"/>
  <c i="3" r="J270"/>
  <c r="J242"/>
  <c r="BK234"/>
  <c r="J187"/>
  <c r="J140"/>
  <c r="J234"/>
  <c r="J177"/>
  <c r="J145"/>
  <c r="J247"/>
  <c r="BK177"/>
  <c r="BK131"/>
  <c r="J182"/>
  <c r="BK140"/>
  <c i="4" r="BK374"/>
  <c r="BK347"/>
  <c r="BK319"/>
  <c r="BK291"/>
  <c r="J267"/>
  <c r="BK259"/>
  <c r="J244"/>
  <c r="BK214"/>
  <c r="BK162"/>
  <c r="BK148"/>
  <c r="BK377"/>
  <c r="BK364"/>
  <c r="J322"/>
  <c r="J309"/>
  <c r="BK296"/>
  <c r="BK285"/>
  <c r="BK245"/>
  <c r="BK219"/>
  <c r="BK181"/>
  <c r="BK369"/>
  <c r="J347"/>
  <c r="BK322"/>
  <c r="J287"/>
  <c r="J278"/>
  <c r="BK272"/>
  <c r="J214"/>
  <c r="BK188"/>
  <c r="BK360"/>
  <c r="J346"/>
  <c r="J298"/>
  <c r="BK268"/>
  <c r="J259"/>
  <c r="BK226"/>
  <c r="J170"/>
  <c r="BK150"/>
  <c i="5" r="J539"/>
  <c r="J523"/>
  <c r="BK501"/>
  <c r="J468"/>
  <c r="J450"/>
  <c r="BK422"/>
  <c r="J407"/>
  <c r="BK384"/>
  <c r="BK363"/>
  <c r="BK333"/>
  <c r="BK324"/>
  <c r="BK302"/>
  <c r="BK280"/>
  <c r="J254"/>
  <c r="J242"/>
  <c r="J231"/>
  <c r="BK217"/>
  <c r="BK203"/>
  <c r="BK195"/>
  <c r="BK185"/>
  <c r="BK162"/>
  <c r="J148"/>
  <c r="J541"/>
  <c r="BK523"/>
  <c r="J501"/>
  <c r="BK478"/>
  <c r="BK463"/>
  <c r="J441"/>
  <c r="BK429"/>
  <c r="BK398"/>
  <c r="J366"/>
  <c r="J353"/>
  <c r="J330"/>
  <c r="BK304"/>
  <c r="BK275"/>
  <c r="J262"/>
  <c r="BK242"/>
  <c r="BK235"/>
  <c r="J213"/>
  <c r="J185"/>
  <c r="BK157"/>
  <c r="BK525"/>
  <c r="BK504"/>
  <c r="J484"/>
  <c r="BK450"/>
  <c r="BK427"/>
  <c r="BK404"/>
  <c r="J392"/>
  <c r="BK375"/>
  <c r="J359"/>
  <c r="BK350"/>
  <c r="J333"/>
  <c r="BK314"/>
  <c r="J298"/>
  <c r="J282"/>
  <c r="BK258"/>
  <c r="J227"/>
  <c r="J209"/>
  <c r="J197"/>
  <c r="J187"/>
  <c r="J176"/>
  <c r="BK138"/>
  <c r="J537"/>
  <c r="BK527"/>
  <c r="J513"/>
  <c r="BK489"/>
  <c r="J475"/>
  <c r="BK455"/>
  <c r="J422"/>
  <c r="BK410"/>
  <c r="J396"/>
  <c r="J384"/>
  <c r="BK338"/>
  <c r="J310"/>
  <c r="J300"/>
  <c r="J294"/>
  <c r="BK272"/>
  <c r="J256"/>
  <c r="J246"/>
  <c r="J233"/>
  <c r="J215"/>
  <c r="J189"/>
  <c r="BK174"/>
  <c r="BK168"/>
  <c r="J162"/>
  <c r="J138"/>
  <c i="6" r="BK283"/>
  <c r="BK279"/>
  <c r="BK266"/>
  <c r="BK259"/>
  <c r="BK249"/>
  <c r="BK220"/>
  <c r="BK200"/>
  <c r="BK163"/>
  <c r="BK135"/>
  <c r="BK273"/>
  <c r="J241"/>
  <c r="BK230"/>
  <c r="J206"/>
  <c r="BK180"/>
  <c r="J171"/>
  <c r="BK150"/>
  <c r="J135"/>
  <c r="J256"/>
  <c r="BK236"/>
  <c r="J223"/>
  <c r="J157"/>
  <c r="J144"/>
  <c r="J287"/>
  <c r="J273"/>
  <c r="BK253"/>
  <c r="BK241"/>
  <c r="J217"/>
  <c r="J203"/>
  <c r="J180"/>
  <c r="J165"/>
  <c r="J152"/>
  <c r="BK137"/>
  <c i="7" r="J150"/>
  <c r="J138"/>
  <c r="BK130"/>
  <c r="J159"/>
  <c r="BK144"/>
  <c r="J132"/>
  <c r="BK148"/>
  <c r="BK146"/>
  <c r="J134"/>
  <c i="8" r="J409"/>
  <c r="BK398"/>
  <c r="BK386"/>
  <c r="J369"/>
  <c r="BK357"/>
  <c r="J328"/>
  <c r="J316"/>
  <c r="J260"/>
  <c r="BK240"/>
  <c r="J227"/>
  <c r="BK212"/>
  <c r="J182"/>
  <c r="BK174"/>
  <c r="J157"/>
  <c r="BK139"/>
  <c r="J374"/>
  <c r="J361"/>
  <c r="J346"/>
  <c r="BK336"/>
  <c r="BK328"/>
  <c r="J313"/>
  <c r="BK296"/>
  <c r="BK262"/>
  <c r="BK250"/>
  <c r="BK230"/>
  <c r="BK205"/>
  <c r="J179"/>
  <c r="BK157"/>
  <c r="BK142"/>
  <c r="BK411"/>
  <c r="J394"/>
  <c r="BK388"/>
  <c r="BK372"/>
  <c r="BK349"/>
  <c r="BK334"/>
  <c r="BK313"/>
  <c r="J299"/>
  <c r="BK260"/>
  <c r="BK246"/>
  <c r="J240"/>
  <c r="J220"/>
  <c r="J199"/>
  <c r="BK182"/>
  <c r="J175"/>
  <c r="J170"/>
  <c r="J423"/>
  <c r="BK413"/>
  <c r="BK402"/>
  <c r="BK393"/>
  <c r="BK383"/>
  <c r="J372"/>
  <c r="J357"/>
  <c r="J349"/>
  <c r="J339"/>
  <c r="J296"/>
  <c r="BK258"/>
  <c r="J238"/>
  <c r="BK217"/>
  <c r="BK202"/>
  <c r="J178"/>
  <c r="BK165"/>
  <c r="BK145"/>
  <c i="9" r="J296"/>
  <c r="J287"/>
  <c r="J280"/>
  <c r="J262"/>
  <c r="BK248"/>
  <c r="BK235"/>
  <c r="BK206"/>
  <c r="J191"/>
  <c r="BK180"/>
  <c r="J162"/>
  <c r="BK153"/>
  <c r="BK310"/>
  <c r="J305"/>
  <c r="J298"/>
  <c r="J277"/>
  <c r="BK270"/>
  <c r="BK259"/>
  <c r="J244"/>
  <c r="J222"/>
  <c r="BK214"/>
  <c r="BK191"/>
  <c r="BK168"/>
  <c r="J148"/>
  <c r="J133"/>
  <c r="BK298"/>
  <c r="J275"/>
  <c r="J270"/>
  <c r="J264"/>
  <c r="J250"/>
  <c r="BK237"/>
  <c r="BK226"/>
  <c r="BK210"/>
  <c r="BK182"/>
  <c r="J168"/>
  <c r="BK144"/>
  <c r="BK133"/>
  <c r="BK296"/>
  <c r="BK283"/>
  <c r="J272"/>
  <c r="J257"/>
  <c r="BK243"/>
  <c r="J228"/>
  <c r="BK218"/>
  <c r="BK204"/>
  <c r="J189"/>
  <c r="J160"/>
  <c r="BK150"/>
  <c i="10" r="BK278"/>
  <c r="J255"/>
  <c r="J221"/>
  <c r="J193"/>
  <c r="BK164"/>
  <c r="BK259"/>
  <c r="BK216"/>
  <c r="BK185"/>
  <c r="BK171"/>
  <c r="J296"/>
  <c r="BK282"/>
  <c r="J245"/>
  <c r="J191"/>
  <c r="BK180"/>
  <c r="BK296"/>
  <c r="J276"/>
  <c r="BK255"/>
  <c r="BK231"/>
  <c r="BK199"/>
  <c r="J181"/>
  <c r="J141"/>
  <c i="11" r="J252"/>
  <c r="J236"/>
  <c r="BK210"/>
  <c r="J188"/>
  <c r="J151"/>
  <c r="BK254"/>
  <c r="BK230"/>
  <c r="J208"/>
  <c r="BK190"/>
  <c r="BK184"/>
  <c r="BK163"/>
  <c r="BK141"/>
  <c r="BK248"/>
  <c r="J234"/>
  <c r="J225"/>
  <c r="J212"/>
  <c r="BK196"/>
  <c r="J179"/>
  <c r="BK166"/>
  <c r="BK151"/>
  <c r="J136"/>
  <c r="J244"/>
  <c r="J216"/>
  <c r="BK199"/>
  <c r="BK174"/>
  <c r="J154"/>
  <c i="2" r="BK145"/>
  <c r="BK149"/>
  <c i="1" r="AS105"/>
  <c i="2" r="BK131"/>
  <c r="BK127"/>
  <c r="BK139"/>
  <c i="3" r="BK261"/>
  <c r="J238"/>
  <c r="BK200"/>
  <c r="BK150"/>
  <c r="J261"/>
  <c r="J200"/>
  <c r="BK167"/>
  <c r="J256"/>
  <c r="BK238"/>
  <c r="J172"/>
  <c r="J150"/>
  <c r="J191"/>
  <c r="J131"/>
  <c i="4" r="J350"/>
  <c r="J341"/>
  <c r="BK298"/>
  <c r="BK282"/>
  <c r="J268"/>
  <c r="BK247"/>
  <c r="J226"/>
  <c r="J203"/>
  <c r="BK152"/>
  <c r="BK382"/>
  <c r="J377"/>
  <c r="J360"/>
  <c r="J319"/>
  <c r="BK307"/>
  <c r="J288"/>
  <c r="J272"/>
  <c r="J247"/>
  <c r="BK231"/>
  <c r="J175"/>
  <c r="J364"/>
  <c r="J330"/>
  <c r="BK309"/>
  <c r="BK279"/>
  <c r="BK237"/>
  <c r="BK203"/>
  <c r="BK170"/>
  <c r="J141"/>
  <c r="BK350"/>
  <c r="BK317"/>
  <c r="BK284"/>
  <c r="BK265"/>
  <c r="J253"/>
  <c r="J181"/>
  <c r="J162"/>
  <c i="5" r="BK541"/>
  <c r="J527"/>
  <c r="BK507"/>
  <c r="BK472"/>
  <c r="BK458"/>
  <c r="J447"/>
  <c r="BK424"/>
  <c r="J410"/>
  <c r="BK392"/>
  <c r="J375"/>
  <c r="J336"/>
  <c r="BK322"/>
  <c r="J314"/>
  <c r="BK288"/>
  <c r="BK264"/>
  <c r="BK256"/>
  <c r="J244"/>
  <c r="J229"/>
  <c r="BK211"/>
  <c r="BK205"/>
  <c r="BK197"/>
  <c r="J168"/>
  <c r="BK547"/>
  <c r="BK537"/>
  <c r="BK521"/>
  <c r="BK496"/>
  <c r="BK475"/>
  <c r="J461"/>
  <c r="J431"/>
  <c r="BK407"/>
  <c r="J382"/>
  <c r="BK347"/>
  <c r="BK318"/>
  <c r="BK306"/>
  <c r="J288"/>
  <c r="J272"/>
  <c r="BK260"/>
  <c r="BK227"/>
  <c r="J203"/>
  <c r="J174"/>
  <c r="BK154"/>
  <c r="BK145"/>
  <c r="J510"/>
  <c r="BK493"/>
  <c r="BK470"/>
  <c r="BK441"/>
  <c r="BK431"/>
  <c r="J418"/>
  <c r="BK390"/>
  <c r="BK380"/>
  <c r="J355"/>
  <c r="BK341"/>
  <c r="BK320"/>
  <c r="J312"/>
  <c r="BK290"/>
  <c r="J264"/>
  <c r="BK238"/>
  <c r="J219"/>
  <c r="J207"/>
  <c r="J195"/>
  <c r="BK183"/>
  <c r="J172"/>
  <c r="J154"/>
  <c r="BK545"/>
  <c r="BK532"/>
  <c r="J519"/>
  <c r="J496"/>
  <c r="J481"/>
  <c r="J463"/>
  <c r="BK439"/>
  <c r="BK413"/>
  <c r="J400"/>
  <c r="J390"/>
  <c r="J380"/>
  <c r="J322"/>
  <c r="J302"/>
  <c r="BK292"/>
  <c r="J278"/>
  <c r="BK254"/>
  <c r="BK240"/>
  <c r="BK219"/>
  <c r="J199"/>
  <c r="BK172"/>
  <c r="J166"/>
  <c r="BK150"/>
  <c r="J143"/>
  <c i="6" r="J270"/>
  <c r="BK223"/>
  <c r="BK203"/>
  <c r="BK185"/>
  <c r="J137"/>
  <c r="J279"/>
  <c r="J253"/>
  <c r="BK211"/>
  <c r="J191"/>
  <c r="BK183"/>
  <c r="J168"/>
  <c r="J148"/>
  <c r="BK270"/>
  <c r="BK239"/>
  <c r="J228"/>
  <c r="BK191"/>
  <c r="BK152"/>
  <c r="J142"/>
  <c r="J283"/>
  <c r="J259"/>
  <c r="BK245"/>
  <c r="J239"/>
  <c r="BK226"/>
  <c r="J209"/>
  <c r="J183"/>
  <c r="BK168"/>
  <c r="BK154"/>
  <c r="BK142"/>
  <c i="7" r="BK152"/>
  <c r="BK140"/>
  <c r="BK132"/>
  <c r="J161"/>
  <c r="J146"/>
  <c r="BK126"/>
  <c r="BK159"/>
  <c r="J126"/>
  <c r="J144"/>
  <c r="J130"/>
  <c i="8" r="J408"/>
  <c r="J396"/>
  <c r="J384"/>
  <c r="J368"/>
  <c r="J343"/>
  <c r="BK326"/>
  <c r="BK302"/>
  <c r="J258"/>
  <c r="J236"/>
  <c r="J224"/>
  <c r="BK215"/>
  <c r="J189"/>
  <c r="BK175"/>
  <c r="BK161"/>
  <c r="J383"/>
  <c r="BK376"/>
  <c r="BK369"/>
  <c r="J355"/>
  <c r="J341"/>
  <c r="BK330"/>
  <c r="BK322"/>
  <c r="J269"/>
  <c r="J252"/>
  <c r="J232"/>
  <c r="BK207"/>
  <c r="BK189"/>
  <c r="J172"/>
  <c r="J149"/>
  <c r="J139"/>
  <c r="J413"/>
  <c r="BK404"/>
  <c r="J393"/>
  <c r="BK374"/>
  <c r="J344"/>
  <c r="BK319"/>
  <c r="J310"/>
  <c r="J292"/>
  <c r="BK269"/>
  <c r="J254"/>
  <c r="J222"/>
  <c r="J207"/>
  <c r="J186"/>
  <c r="BK173"/>
  <c r="J151"/>
  <c r="J418"/>
  <c r="BK409"/>
  <c r="BK394"/>
  <c r="J386"/>
  <c r="J378"/>
  <c r="J363"/>
  <c r="BK346"/>
  <c r="BK305"/>
  <c r="J294"/>
  <c r="J248"/>
  <c r="J230"/>
  <c r="J209"/>
  <c r="BK180"/>
  <c r="J174"/>
  <c r="BK151"/>
  <c i="9" r="J306"/>
  <c r="BK290"/>
  <c r="J285"/>
  <c r="BK272"/>
  <c r="J253"/>
  <c r="J246"/>
  <c r="J226"/>
  <c r="J204"/>
  <c r="BK189"/>
  <c r="J177"/>
  <c r="BK157"/>
  <c r="J150"/>
  <c r="J310"/>
  <c r="J303"/>
  <c r="BK292"/>
  <c r="BK275"/>
  <c r="BK264"/>
  <c r="BK253"/>
  <c r="BK232"/>
  <c r="BK216"/>
  <c r="BK193"/>
  <c r="J169"/>
  <c r="BK162"/>
  <c r="BK139"/>
  <c r="BK309"/>
  <c r="J283"/>
  <c r="J273"/>
  <c r="J266"/>
  <c r="BK252"/>
  <c r="J239"/>
  <c r="BK228"/>
  <c r="J220"/>
  <c r="J200"/>
  <c r="J180"/>
  <c r="BK164"/>
  <c r="J137"/>
  <c r="BK307"/>
  <c r="BK301"/>
  <c r="BK280"/>
  <c r="BK262"/>
  <c r="J248"/>
  <c r="J241"/>
  <c r="BK224"/>
  <c r="BK208"/>
  <c r="BK200"/>
  <c r="J164"/>
  <c r="J153"/>
  <c i="10" r="J282"/>
  <c r="BK267"/>
  <c r="J237"/>
  <c r="J204"/>
  <c r="BK178"/>
  <c r="J158"/>
  <c r="BK250"/>
  <c r="BK211"/>
  <c r="BK191"/>
  <c r="J176"/>
  <c r="J152"/>
  <c r="J284"/>
  <c r="BK264"/>
  <c r="BK193"/>
  <c r="J178"/>
  <c r="J148"/>
  <c r="J278"/>
  <c r="J259"/>
  <c r="BK239"/>
  <c r="BK221"/>
  <c r="BK194"/>
  <c r="J180"/>
  <c r="BK134"/>
  <c i="11" r="J248"/>
  <c r="BK218"/>
  <c r="BK202"/>
  <c r="BK186"/>
  <c r="J166"/>
  <c r="J256"/>
  <c r="BK234"/>
  <c r="BK222"/>
  <c r="J194"/>
  <c r="J186"/>
  <c r="J174"/>
  <c r="BK145"/>
  <c r="J134"/>
  <c r="BK236"/>
  <c r="J220"/>
  <c r="J214"/>
  <c r="J206"/>
  <c r="BK182"/>
  <c r="J163"/>
  <c r="BK154"/>
  <c r="BK252"/>
  <c r="BK242"/>
  <c r="BK212"/>
  <c r="BK194"/>
  <c r="J172"/>
  <c r="BK134"/>
  <c i="3" l="1" r="R254"/>
  <c i="2" r="T124"/>
  <c r="T123"/>
  <c r="T122"/>
  <c i="3" r="R130"/>
  <c r="T233"/>
  <c i="4" r="BK140"/>
  <c r="J140"/>
  <c r="J100"/>
  <c r="BK164"/>
  <c r="J164"/>
  <c r="J101"/>
  <c r="P187"/>
  <c r="T213"/>
  <c r="BK236"/>
  <c r="J236"/>
  <c r="J106"/>
  <c r="BK252"/>
  <c r="J252"/>
  <c r="J107"/>
  <c r="R275"/>
  <c r="R281"/>
  <c r="P290"/>
  <c r="T321"/>
  <c r="BK349"/>
  <c r="J349"/>
  <c r="J114"/>
  <c r="BK368"/>
  <c r="J368"/>
  <c r="J115"/>
  <c r="BK376"/>
  <c r="J376"/>
  <c r="J116"/>
  <c i="5" r="P140"/>
  <c r="P136"/>
  <c r="P153"/>
  <c r="P180"/>
  <c r="P237"/>
  <c r="P326"/>
  <c r="P365"/>
  <c r="T465"/>
  <c r="R506"/>
  <c r="T518"/>
  <c r="T517"/>
  <c r="P534"/>
  <c i="6" r="P134"/>
  <c r="P133"/>
  <c r="R147"/>
  <c r="R156"/>
  <c r="BK232"/>
  <c r="J232"/>
  <c r="J105"/>
  <c r="R232"/>
  <c r="R255"/>
  <c r="P262"/>
  <c r="P261"/>
  <c r="BK272"/>
  <c r="J272"/>
  <c r="J110"/>
  <c r="P272"/>
  <c i="7" r="T125"/>
  <c r="R154"/>
  <c i="8" r="BK138"/>
  <c r="J138"/>
  <c r="J100"/>
  <c r="T138"/>
  <c r="P164"/>
  <c r="P169"/>
  <c r="BK181"/>
  <c r="J181"/>
  <c r="J104"/>
  <c r="T181"/>
  <c r="P198"/>
  <c r="BK242"/>
  <c r="J242"/>
  <c r="J109"/>
  <c r="R242"/>
  <c r="P348"/>
  <c r="BK390"/>
  <c r="J390"/>
  <c r="J111"/>
  <c r="P390"/>
  <c r="R406"/>
  <c r="P410"/>
  <c r="BK417"/>
  <c r="J417"/>
  <c r="J114"/>
  <c r="T417"/>
  <c i="9" r="P129"/>
  <c r="T129"/>
  <c r="P136"/>
  <c r="T136"/>
  <c r="P147"/>
  <c r="BK289"/>
  <c r="J289"/>
  <c r="J104"/>
  <c r="R289"/>
  <c r="T300"/>
  <c i="10" r="T133"/>
  <c r="R163"/>
  <c r="P182"/>
  <c r="P236"/>
  <c r="T258"/>
  <c i="11" r="T133"/>
  <c r="T132"/>
  <c r="R144"/>
  <c r="P178"/>
  <c r="R198"/>
  <c r="T227"/>
  <c r="P233"/>
  <c r="P232"/>
  <c i="2" r="R124"/>
  <c r="R123"/>
  <c r="R122"/>
  <c i="3" r="BK130"/>
  <c r="J130"/>
  <c r="J100"/>
  <c r="BK233"/>
  <c r="J233"/>
  <c r="J101"/>
  <c i="4" r="P140"/>
  <c r="T164"/>
  <c r="T187"/>
  <c r="BK213"/>
  <c r="J213"/>
  <c r="J105"/>
  <c r="P236"/>
  <c r="R252"/>
  <c r="P275"/>
  <c r="P281"/>
  <c r="R290"/>
  <c r="BK321"/>
  <c r="J321"/>
  <c r="J113"/>
  <c r="T349"/>
  <c r="T368"/>
  <c r="R376"/>
  <c i="5" r="T140"/>
  <c r="T136"/>
  <c r="R153"/>
  <c r="BK180"/>
  <c r="J180"/>
  <c r="J104"/>
  <c r="R237"/>
  <c r="BK326"/>
  <c r="J326"/>
  <c r="J106"/>
  <c r="R365"/>
  <c r="BK465"/>
  <c r="J465"/>
  <c r="J108"/>
  <c r="BK506"/>
  <c r="J506"/>
  <c r="J109"/>
  <c r="P518"/>
  <c r="P517"/>
  <c r="R534"/>
  <c i="6" r="R134"/>
  <c r="R133"/>
  <c r="BK147"/>
  <c r="J147"/>
  <c r="J102"/>
  <c r="BK156"/>
  <c r="J156"/>
  <c r="J103"/>
  <c r="BK213"/>
  <c r="J213"/>
  <c r="J104"/>
  <c r="T213"/>
  <c r="T232"/>
  <c r="P255"/>
  <c r="BK262"/>
  <c r="J262"/>
  <c r="J108"/>
  <c r="R262"/>
  <c r="R261"/>
  <c r="T272"/>
  <c i="7" r="BK125"/>
  <c r="J125"/>
  <c r="J100"/>
  <c r="T154"/>
  <c i="10" r="P133"/>
  <c r="BK163"/>
  <c r="J163"/>
  <c r="J102"/>
  <c r="T182"/>
  <c r="T236"/>
  <c r="BK258"/>
  <c r="J258"/>
  <c r="J107"/>
  <c r="R258"/>
  <c r="P266"/>
  <c r="T266"/>
  <c r="P288"/>
  <c r="R288"/>
  <c i="11" r="BK133"/>
  <c r="BK132"/>
  <c r="J132"/>
  <c r="J99"/>
  <c r="P144"/>
  <c r="BK178"/>
  <c r="J178"/>
  <c r="J103"/>
  <c r="BK198"/>
  <c r="J198"/>
  <c r="J104"/>
  <c r="BK227"/>
  <c r="J227"/>
  <c r="J105"/>
  <c r="BK233"/>
  <c r="J233"/>
  <c r="J107"/>
  <c r="P241"/>
  <c i="2" r="P124"/>
  <c r="P123"/>
  <c r="P122"/>
  <c i="1" r="AU96"/>
  <c i="3" r="P130"/>
  <c r="R233"/>
  <c i="4" r="R140"/>
  <c r="P164"/>
  <c r="R187"/>
  <c r="P213"/>
  <c r="R236"/>
  <c r="T252"/>
  <c r="BK275"/>
  <c r="J275"/>
  <c r="J110"/>
  <c r="BK281"/>
  <c r="J281"/>
  <c r="J111"/>
  <c r="BK290"/>
  <c r="J290"/>
  <c r="J112"/>
  <c r="P321"/>
  <c r="P349"/>
  <c r="R368"/>
  <c r="P376"/>
  <c i="5" r="R140"/>
  <c r="R136"/>
  <c r="T153"/>
  <c r="T180"/>
  <c r="T237"/>
  <c r="R326"/>
  <c r="BK365"/>
  <c r="J365"/>
  <c r="J107"/>
  <c r="P465"/>
  <c r="P506"/>
  <c r="R518"/>
  <c r="R517"/>
  <c r="BK534"/>
  <c r="J534"/>
  <c r="J113"/>
  <c i="6" r="BK134"/>
  <c r="J134"/>
  <c r="J100"/>
  <c r="T147"/>
  <c r="T156"/>
  <c r="P213"/>
  <c r="P232"/>
  <c r="BK255"/>
  <c r="J255"/>
  <c r="J106"/>
  <c r="T255"/>
  <c r="T262"/>
  <c r="T261"/>
  <c r="R272"/>
  <c i="7" r="P125"/>
  <c r="BK154"/>
  <c r="J154"/>
  <c r="J101"/>
  <c i="8" r="R138"/>
  <c r="BK164"/>
  <c r="J164"/>
  <c r="J102"/>
  <c r="BK169"/>
  <c r="J169"/>
  <c r="J103"/>
  <c r="R169"/>
  <c r="P181"/>
  <c r="R198"/>
  <c r="BK219"/>
  <c r="J219"/>
  <c r="J108"/>
  <c r="R219"/>
  <c r="P242"/>
  <c r="BK348"/>
  <c r="J348"/>
  <c r="J110"/>
  <c r="R348"/>
  <c r="T390"/>
  <c r="P406"/>
  <c r="T406"/>
  <c r="T410"/>
  <c r="R417"/>
  <c i="9" r="BK129"/>
  <c r="J129"/>
  <c r="J100"/>
  <c r="R129"/>
  <c r="BK136"/>
  <c r="J136"/>
  <c r="J101"/>
  <c r="R136"/>
  <c r="T147"/>
  <c r="T146"/>
  <c r="T289"/>
  <c r="R300"/>
  <c i="10" r="BK133"/>
  <c r="J133"/>
  <c r="J100"/>
  <c r="P163"/>
  <c r="BK182"/>
  <c r="J182"/>
  <c r="J103"/>
  <c r="BK236"/>
  <c r="J236"/>
  <c r="J104"/>
  <c i="11" r="R133"/>
  <c r="R132"/>
  <c r="BK144"/>
  <c r="BK143"/>
  <c r="J143"/>
  <c r="J101"/>
  <c r="R178"/>
  <c r="P198"/>
  <c r="P227"/>
  <c r="R233"/>
  <c r="R232"/>
  <c r="BK241"/>
  <c r="J241"/>
  <c r="J109"/>
  <c r="T241"/>
  <c i="2" r="BK124"/>
  <c r="J124"/>
  <c r="J100"/>
  <c i="3" r="T130"/>
  <c r="T129"/>
  <c r="T128"/>
  <c r="P233"/>
  <c i="4" r="T140"/>
  <c r="R164"/>
  <c r="BK187"/>
  <c r="J187"/>
  <c r="J104"/>
  <c r="R213"/>
  <c r="T236"/>
  <c r="P252"/>
  <c r="T275"/>
  <c r="T281"/>
  <c r="T290"/>
  <c r="R321"/>
  <c r="R349"/>
  <c r="P368"/>
  <c r="T376"/>
  <c i="5" r="BK140"/>
  <c r="J140"/>
  <c r="J101"/>
  <c r="BK153"/>
  <c r="J153"/>
  <c r="J103"/>
  <c r="R180"/>
  <c r="BK237"/>
  <c r="J237"/>
  <c r="J105"/>
  <c r="T326"/>
  <c r="T365"/>
  <c r="R465"/>
  <c r="T506"/>
  <c r="BK518"/>
  <c r="T534"/>
  <c i="6" r="T134"/>
  <c r="T133"/>
  <c r="P147"/>
  <c r="P156"/>
  <c r="R213"/>
  <c i="7" r="R125"/>
  <c r="R124"/>
  <c r="R123"/>
  <c r="P154"/>
  <c i="8" r="P138"/>
  <c r="P137"/>
  <c r="R164"/>
  <c r="T164"/>
  <c r="T169"/>
  <c r="R181"/>
  <c r="BK198"/>
  <c r="J198"/>
  <c r="J107"/>
  <c r="T198"/>
  <c r="P219"/>
  <c r="T219"/>
  <c r="T242"/>
  <c r="T348"/>
  <c r="R390"/>
  <c r="BK406"/>
  <c r="J406"/>
  <c r="J112"/>
  <c r="BK410"/>
  <c r="J410"/>
  <c r="J113"/>
  <c r="R410"/>
  <c r="P417"/>
  <c i="9" r="BK147"/>
  <c r="J147"/>
  <c r="J103"/>
  <c r="R147"/>
  <c r="R146"/>
  <c r="P289"/>
  <c r="BK300"/>
  <c r="J300"/>
  <c r="J105"/>
  <c r="P300"/>
  <c i="10" r="R133"/>
  <c r="T163"/>
  <c r="R182"/>
  <c r="R236"/>
  <c r="P258"/>
  <c r="P257"/>
  <c r="BK266"/>
  <c r="J266"/>
  <c r="J108"/>
  <c r="R266"/>
  <c r="BK288"/>
  <c r="J288"/>
  <c r="J109"/>
  <c r="T288"/>
  <c i="11" r="P133"/>
  <c r="P132"/>
  <c r="T144"/>
  <c r="T178"/>
  <c r="T198"/>
  <c r="R227"/>
  <c r="T233"/>
  <c r="T232"/>
  <c r="R241"/>
  <c i="4" r="BK180"/>
  <c r="J180"/>
  <c r="J102"/>
  <c r="BK271"/>
  <c r="J271"/>
  <c r="J108"/>
  <c i="3" r="BK251"/>
  <c r="J251"/>
  <c r="J102"/>
  <c i="11" r="BK238"/>
  <c r="J238"/>
  <c r="J108"/>
  <c i="5" r="BK531"/>
  <c r="J531"/>
  <c r="J112"/>
  <c i="6" r="BK269"/>
  <c r="J269"/>
  <c r="J109"/>
  <c i="8" r="BK194"/>
  <c r="J194"/>
  <c r="J105"/>
  <c i="10" r="BK157"/>
  <c r="J157"/>
  <c r="J101"/>
  <c r="BK254"/>
  <c r="J254"/>
  <c r="J105"/>
  <c i="3" r="BK255"/>
  <c r="J255"/>
  <c r="J104"/>
  <c r="BK260"/>
  <c r="J260"/>
  <c r="J105"/>
  <c r="BK269"/>
  <c r="J269"/>
  <c r="J106"/>
  <c i="5" r="BK137"/>
  <c r="J137"/>
  <c r="J100"/>
  <c i="8" r="BK160"/>
  <c r="J160"/>
  <c r="J101"/>
  <c i="10" r="BK132"/>
  <c i="11" r="J94"/>
  <c r="F128"/>
  <c r="BE136"/>
  <c r="BE138"/>
  <c r="BE145"/>
  <c r="BE160"/>
  <c r="BE163"/>
  <c r="BE188"/>
  <c r="BE194"/>
  <c r="BE206"/>
  <c r="BE208"/>
  <c r="BE214"/>
  <c r="BE218"/>
  <c r="BE225"/>
  <c r="BE228"/>
  <c r="BE234"/>
  <c r="BE236"/>
  <c r="BE248"/>
  <c r="E119"/>
  <c r="BE169"/>
  <c r="BE184"/>
  <c r="BE186"/>
  <c r="BE210"/>
  <c r="BE212"/>
  <c r="BE216"/>
  <c r="BE220"/>
  <c r="BE242"/>
  <c r="BE254"/>
  <c r="BE148"/>
  <c r="BE151"/>
  <c r="BE154"/>
  <c r="BE166"/>
  <c r="BE172"/>
  <c r="BE196"/>
  <c r="BE199"/>
  <c r="BE202"/>
  <c r="BE244"/>
  <c r="BE246"/>
  <c r="BE250"/>
  <c r="BE252"/>
  <c r="BE256"/>
  <c r="J91"/>
  <c r="BE134"/>
  <c r="BE141"/>
  <c r="BE157"/>
  <c r="BE174"/>
  <c r="BE176"/>
  <c r="BE179"/>
  <c r="BE182"/>
  <c r="BE190"/>
  <c r="BE192"/>
  <c r="BE204"/>
  <c r="BE222"/>
  <c r="BE230"/>
  <c r="BE239"/>
  <c i="10" r="E85"/>
  <c r="J91"/>
  <c r="J94"/>
  <c r="BE148"/>
  <c r="BE164"/>
  <c r="BE171"/>
  <c r="BE176"/>
  <c r="BE181"/>
  <c r="BE191"/>
  <c r="BE204"/>
  <c r="BE221"/>
  <c r="BE267"/>
  <c r="BE274"/>
  <c r="BE278"/>
  <c r="BE286"/>
  <c r="BE134"/>
  <c r="BE158"/>
  <c r="BE183"/>
  <c r="BE194"/>
  <c r="BE211"/>
  <c r="BE216"/>
  <c r="BE250"/>
  <c r="BE255"/>
  <c r="BE284"/>
  <c r="BE296"/>
  <c r="F94"/>
  <c r="BE152"/>
  <c r="BE178"/>
  <c r="BE193"/>
  <c r="BE199"/>
  <c r="BE226"/>
  <c r="BE231"/>
  <c r="BE239"/>
  <c r="BE241"/>
  <c r="BE245"/>
  <c r="BE264"/>
  <c r="BE141"/>
  <c r="BE180"/>
  <c r="BE185"/>
  <c r="BE189"/>
  <c r="BE237"/>
  <c r="BE259"/>
  <c r="BE276"/>
  <c r="BE282"/>
  <c r="BE289"/>
  <c i="9" r="BE133"/>
  <c r="BE139"/>
  <c r="BE144"/>
  <c r="BE157"/>
  <c r="BE162"/>
  <c r="BE168"/>
  <c r="BE169"/>
  <c r="BE175"/>
  <c r="BE182"/>
  <c r="BE186"/>
  <c r="BE191"/>
  <c r="BE210"/>
  <c r="BE233"/>
  <c r="BE250"/>
  <c r="BE252"/>
  <c r="BE275"/>
  <c r="BE277"/>
  <c r="BE285"/>
  <c r="BE306"/>
  <c r="J91"/>
  <c r="J94"/>
  <c r="BE150"/>
  <c r="BE153"/>
  <c r="BE160"/>
  <c r="BE166"/>
  <c r="BE177"/>
  <c r="BE189"/>
  <c r="BE193"/>
  <c r="BE206"/>
  <c r="BE214"/>
  <c r="BE216"/>
  <c r="BE232"/>
  <c r="BE246"/>
  <c r="BE253"/>
  <c r="BE262"/>
  <c r="BE264"/>
  <c r="BE269"/>
  <c r="BE271"/>
  <c r="BE272"/>
  <c r="BE287"/>
  <c r="BE290"/>
  <c r="BE292"/>
  <c r="BE301"/>
  <c r="BE302"/>
  <c r="BE141"/>
  <c r="BE148"/>
  <c r="BE155"/>
  <c r="BE164"/>
  <c r="BE172"/>
  <c r="BE180"/>
  <c r="BE200"/>
  <c r="BE202"/>
  <c r="BE204"/>
  <c r="BE208"/>
  <c r="BE218"/>
  <c r="BE220"/>
  <c r="BE224"/>
  <c r="BE226"/>
  <c r="BE228"/>
  <c r="BE235"/>
  <c r="BE239"/>
  <c r="BE243"/>
  <c r="BE244"/>
  <c r="BE248"/>
  <c r="BE260"/>
  <c r="BE267"/>
  <c r="BE278"/>
  <c r="BE280"/>
  <c r="BE282"/>
  <c r="BE283"/>
  <c r="BE288"/>
  <c r="BE296"/>
  <c r="BE307"/>
  <c r="BE309"/>
  <c r="BE310"/>
  <c r="E85"/>
  <c r="F94"/>
  <c r="BE130"/>
  <c r="BE137"/>
  <c r="BE197"/>
  <c r="BE212"/>
  <c r="BE222"/>
  <c r="BE230"/>
  <c r="BE237"/>
  <c r="BE241"/>
  <c r="BE255"/>
  <c r="BE257"/>
  <c r="BE259"/>
  <c r="BE266"/>
  <c r="BE270"/>
  <c r="BE273"/>
  <c r="BE298"/>
  <c r="BE303"/>
  <c r="BE305"/>
  <c i="8" r="J91"/>
  <c r="F94"/>
  <c r="BE154"/>
  <c r="BE157"/>
  <c r="BE167"/>
  <c r="BE172"/>
  <c r="BE186"/>
  <c r="BE189"/>
  <c r="BE192"/>
  <c r="BE205"/>
  <c r="BE220"/>
  <c r="BE227"/>
  <c r="BE230"/>
  <c r="BE240"/>
  <c r="BE250"/>
  <c r="BE254"/>
  <c r="BE260"/>
  <c r="BE262"/>
  <c r="BE310"/>
  <c r="BE322"/>
  <c r="BE324"/>
  <c r="BE326"/>
  <c r="BE330"/>
  <c r="BE332"/>
  <c r="BE343"/>
  <c r="BE371"/>
  <c r="BE379"/>
  <c r="BE396"/>
  <c r="BE407"/>
  <c r="BE413"/>
  <c r="BE420"/>
  <c r="BE423"/>
  <c r="E85"/>
  <c r="J94"/>
  <c r="BE139"/>
  <c r="BE145"/>
  <c r="BE147"/>
  <c r="BE182"/>
  <c r="BE184"/>
  <c r="BE202"/>
  <c r="BE215"/>
  <c r="BE232"/>
  <c r="BE234"/>
  <c r="BE236"/>
  <c r="BE252"/>
  <c r="BE258"/>
  <c r="BE290"/>
  <c r="BE294"/>
  <c r="BE305"/>
  <c r="BE319"/>
  <c r="BE328"/>
  <c r="BE341"/>
  <c r="BE355"/>
  <c r="BE359"/>
  <c r="BE368"/>
  <c r="BE369"/>
  <c r="BE378"/>
  <c r="BE383"/>
  <c r="BE398"/>
  <c r="BE400"/>
  <c r="BE409"/>
  <c r="BE151"/>
  <c r="BE161"/>
  <c r="BE165"/>
  <c r="BE173"/>
  <c r="BE174"/>
  <c r="BE175"/>
  <c r="BE180"/>
  <c r="BE195"/>
  <c r="BE209"/>
  <c r="BE212"/>
  <c r="BE217"/>
  <c r="BE222"/>
  <c r="BE238"/>
  <c r="BE246"/>
  <c r="BE256"/>
  <c r="BE299"/>
  <c r="BE302"/>
  <c r="BE349"/>
  <c r="BE357"/>
  <c r="BE361"/>
  <c r="BE363"/>
  <c r="BE384"/>
  <c r="BE386"/>
  <c r="BE388"/>
  <c r="BE391"/>
  <c r="BE408"/>
  <c r="BE411"/>
  <c r="BE418"/>
  <c r="BE142"/>
  <c r="BE149"/>
  <c r="BE170"/>
  <c r="BE176"/>
  <c r="BE178"/>
  <c r="BE179"/>
  <c r="BE199"/>
  <c r="BE207"/>
  <c r="BE224"/>
  <c r="BE243"/>
  <c r="BE248"/>
  <c r="BE269"/>
  <c r="BE276"/>
  <c r="BE283"/>
  <c r="BE292"/>
  <c r="BE296"/>
  <c r="BE308"/>
  <c r="BE313"/>
  <c r="BE316"/>
  <c r="BE334"/>
  <c r="BE336"/>
  <c r="BE339"/>
  <c r="BE344"/>
  <c r="BE346"/>
  <c r="BE352"/>
  <c r="BE365"/>
  <c r="BE372"/>
  <c r="BE374"/>
  <c r="BE376"/>
  <c r="BE381"/>
  <c r="BE393"/>
  <c r="BE394"/>
  <c r="BE402"/>
  <c r="BE404"/>
  <c r="BE415"/>
  <c i="7" r="BE130"/>
  <c r="BE152"/>
  <c r="BE159"/>
  <c r="BE161"/>
  <c r="BE163"/>
  <c r="BE165"/>
  <c i="6" r="BK146"/>
  <c r="J146"/>
  <c r="J101"/>
  <c r="BK261"/>
  <c r="J261"/>
  <c r="J107"/>
  <c i="7" r="E111"/>
  <c r="J117"/>
  <c r="J120"/>
  <c r="BE126"/>
  <c r="BE132"/>
  <c r="BE136"/>
  <c r="BE138"/>
  <c r="BE140"/>
  <c r="BE142"/>
  <c r="BE144"/>
  <c r="BE146"/>
  <c r="BE150"/>
  <c i="6" r="BK133"/>
  <c r="BK132"/>
  <c r="J132"/>
  <c r="J98"/>
  <c i="7" r="F94"/>
  <c r="BE134"/>
  <c r="BE128"/>
  <c r="BE148"/>
  <c r="BE155"/>
  <c r="BE157"/>
  <c i="5" r="J518"/>
  <c r="J111"/>
  <c i="6" r="J91"/>
  <c r="BE139"/>
  <c r="BE180"/>
  <c r="BE185"/>
  <c r="BE188"/>
  <c r="BE203"/>
  <c r="BE220"/>
  <c r="BE247"/>
  <c r="BE266"/>
  <c r="BE279"/>
  <c r="BE285"/>
  <c r="BE287"/>
  <c i="5" r="BK136"/>
  <c r="J136"/>
  <c r="J99"/>
  <c i="6" r="J94"/>
  <c r="BE135"/>
  <c r="BE163"/>
  <c r="BE165"/>
  <c r="BE168"/>
  <c r="BE177"/>
  <c r="BE183"/>
  <c r="BE191"/>
  <c r="BE200"/>
  <c r="BE211"/>
  <c r="BE241"/>
  <c r="BE243"/>
  <c r="BE249"/>
  <c r="BE251"/>
  <c r="BE256"/>
  <c r="BE273"/>
  <c r="BE275"/>
  <c r="BE277"/>
  <c r="BE281"/>
  <c r="E85"/>
  <c r="BE142"/>
  <c r="BE154"/>
  <c r="BE157"/>
  <c r="BE160"/>
  <c r="BE194"/>
  <c r="BE197"/>
  <c r="BE214"/>
  <c r="BE217"/>
  <c r="BE223"/>
  <c r="BE226"/>
  <c r="BE236"/>
  <c r="BE245"/>
  <c r="BE259"/>
  <c r="BE263"/>
  <c r="BE270"/>
  <c r="BE283"/>
  <c r="F94"/>
  <c r="BE137"/>
  <c r="BE144"/>
  <c r="BE148"/>
  <c r="BE150"/>
  <c r="BE152"/>
  <c r="BE171"/>
  <c r="BE174"/>
  <c r="BE206"/>
  <c r="BE209"/>
  <c r="BE228"/>
  <c r="BE230"/>
  <c r="BE233"/>
  <c r="BE239"/>
  <c r="BE253"/>
  <c i="4" r="BK186"/>
  <c r="J186"/>
  <c r="J103"/>
  <c i="5" r="F132"/>
  <c r="BE157"/>
  <c r="BE164"/>
  <c r="BE183"/>
  <c r="BE193"/>
  <c r="BE197"/>
  <c r="BE217"/>
  <c r="BE229"/>
  <c r="BE233"/>
  <c r="BE242"/>
  <c r="BE246"/>
  <c r="BE262"/>
  <c r="BE282"/>
  <c r="BE284"/>
  <c r="BE288"/>
  <c r="BE312"/>
  <c r="BE341"/>
  <c r="BE344"/>
  <c r="BE347"/>
  <c r="BE372"/>
  <c r="BE375"/>
  <c r="BE386"/>
  <c r="BE390"/>
  <c r="BE404"/>
  <c r="BE420"/>
  <c r="BE424"/>
  <c r="BE427"/>
  <c r="BE429"/>
  <c r="BE431"/>
  <c r="BE439"/>
  <c r="BE447"/>
  <c r="BE450"/>
  <c r="BE466"/>
  <c r="BE470"/>
  <c r="BE493"/>
  <c r="BE504"/>
  <c r="BE521"/>
  <c r="BE523"/>
  <c r="BE537"/>
  <c r="BE543"/>
  <c r="E123"/>
  <c r="BE160"/>
  <c r="BE176"/>
  <c r="BE203"/>
  <c r="BE205"/>
  <c r="BE209"/>
  <c r="BE211"/>
  <c r="BE213"/>
  <c r="BE227"/>
  <c r="BE231"/>
  <c r="BE240"/>
  <c r="BE244"/>
  <c r="BE252"/>
  <c r="BE256"/>
  <c r="BE260"/>
  <c r="BE264"/>
  <c r="BE269"/>
  <c r="BE280"/>
  <c r="BE292"/>
  <c r="BE294"/>
  <c r="BE304"/>
  <c r="BE316"/>
  <c r="BE333"/>
  <c r="BE361"/>
  <c r="BE363"/>
  <c r="BE366"/>
  <c r="BE382"/>
  <c r="BE384"/>
  <c r="BE392"/>
  <c r="BE398"/>
  <c r="BE407"/>
  <c r="BE410"/>
  <c r="BE413"/>
  <c r="BE434"/>
  <c r="BE444"/>
  <c r="BE453"/>
  <c r="BE455"/>
  <c r="BE458"/>
  <c r="BE463"/>
  <c r="BE475"/>
  <c r="BE491"/>
  <c r="BE527"/>
  <c r="BE143"/>
  <c r="BE162"/>
  <c r="BE166"/>
  <c r="BE170"/>
  <c r="BE181"/>
  <c r="BE185"/>
  <c r="BE187"/>
  <c r="BE189"/>
  <c r="BE195"/>
  <c r="BE199"/>
  <c r="BE201"/>
  <c r="BE207"/>
  <c r="BE215"/>
  <c r="BE219"/>
  <c r="BE221"/>
  <c r="BE223"/>
  <c r="BE250"/>
  <c r="BE254"/>
  <c r="BE258"/>
  <c r="BE278"/>
  <c r="BE286"/>
  <c r="BE296"/>
  <c r="BE300"/>
  <c r="BE302"/>
  <c r="BE310"/>
  <c r="BE314"/>
  <c r="BE320"/>
  <c r="BE322"/>
  <c r="BE324"/>
  <c r="BE327"/>
  <c r="BE330"/>
  <c r="BE336"/>
  <c r="BE359"/>
  <c r="BE369"/>
  <c r="BE377"/>
  <c r="BE380"/>
  <c r="BE394"/>
  <c r="BE396"/>
  <c r="BE400"/>
  <c r="BE416"/>
  <c r="BE422"/>
  <c r="BE472"/>
  <c r="BE484"/>
  <c r="BE499"/>
  <c r="BE501"/>
  <c r="BE507"/>
  <c r="BE510"/>
  <c r="BE519"/>
  <c r="BE532"/>
  <c r="BE535"/>
  <c r="BE539"/>
  <c r="BE541"/>
  <c r="J91"/>
  <c r="J94"/>
  <c r="BE138"/>
  <c r="BE141"/>
  <c r="BE145"/>
  <c r="BE148"/>
  <c r="BE150"/>
  <c r="BE154"/>
  <c r="BE168"/>
  <c r="BE172"/>
  <c r="BE174"/>
  <c r="BE178"/>
  <c r="BE191"/>
  <c r="BE225"/>
  <c r="BE235"/>
  <c r="BE238"/>
  <c r="BE248"/>
  <c r="BE266"/>
  <c r="BE272"/>
  <c r="BE275"/>
  <c r="BE290"/>
  <c r="BE298"/>
  <c r="BE306"/>
  <c r="BE308"/>
  <c r="BE318"/>
  <c r="BE338"/>
  <c r="BE350"/>
  <c r="BE353"/>
  <c r="BE355"/>
  <c r="BE357"/>
  <c r="BE388"/>
  <c r="BE402"/>
  <c r="BE418"/>
  <c r="BE437"/>
  <c r="BE441"/>
  <c r="BE461"/>
  <c r="BE468"/>
  <c r="BE478"/>
  <c r="BE481"/>
  <c r="BE486"/>
  <c r="BE489"/>
  <c r="BE496"/>
  <c r="BE513"/>
  <c r="BE515"/>
  <c r="BE525"/>
  <c r="BE529"/>
  <c r="BE545"/>
  <c r="BE547"/>
  <c i="4" r="E85"/>
  <c r="F94"/>
  <c r="BE170"/>
  <c r="BE188"/>
  <c r="BE193"/>
  <c r="BE198"/>
  <c r="BE203"/>
  <c r="BE208"/>
  <c r="BE214"/>
  <c r="BE219"/>
  <c r="BE231"/>
  <c r="BE237"/>
  <c r="BE285"/>
  <c r="BE291"/>
  <c r="BE296"/>
  <c r="BE298"/>
  <c r="BE307"/>
  <c r="BE309"/>
  <c r="BE313"/>
  <c r="BE319"/>
  <c r="BE364"/>
  <c r="BE369"/>
  <c r="BE152"/>
  <c r="BE154"/>
  <c r="BE158"/>
  <c r="BE162"/>
  <c r="BE175"/>
  <c r="BE224"/>
  <c r="BE226"/>
  <c r="BE244"/>
  <c r="BE245"/>
  <c r="BE247"/>
  <c r="BE253"/>
  <c r="BE257"/>
  <c r="BE265"/>
  <c r="BE267"/>
  <c r="BE268"/>
  <c r="BE278"/>
  <c r="BE284"/>
  <c r="BE288"/>
  <c r="BE304"/>
  <c r="BE317"/>
  <c r="BE341"/>
  <c r="BE343"/>
  <c r="BE347"/>
  <c r="BE358"/>
  <c r="BE374"/>
  <c r="J94"/>
  <c r="BE141"/>
  <c r="BE148"/>
  <c r="BE150"/>
  <c r="BE165"/>
  <c r="BE259"/>
  <c r="BE264"/>
  <c r="BE270"/>
  <c r="BE272"/>
  <c r="BE276"/>
  <c r="BE279"/>
  <c r="BE282"/>
  <c r="BE330"/>
  <c r="BE345"/>
  <c r="BE346"/>
  <c r="BE366"/>
  <c r="BE377"/>
  <c r="BE382"/>
  <c r="J91"/>
  <c r="BE181"/>
  <c r="BE287"/>
  <c r="BE315"/>
  <c r="BE322"/>
  <c r="BE350"/>
  <c r="BE356"/>
  <c r="BE360"/>
  <c i="3" r="E85"/>
  <c r="J94"/>
  <c r="BE150"/>
  <c r="BE191"/>
  <c r="BE200"/>
  <c r="BE228"/>
  <c r="BE236"/>
  <c r="BE256"/>
  <c r="J91"/>
  <c r="F94"/>
  <c r="BE140"/>
  <c r="BE145"/>
  <c r="BE167"/>
  <c r="BE187"/>
  <c r="BE196"/>
  <c r="BE234"/>
  <c r="BE135"/>
  <c r="BE160"/>
  <c r="BE172"/>
  <c r="BE177"/>
  <c r="BE182"/>
  <c r="BE238"/>
  <c r="BE247"/>
  <c r="BE252"/>
  <c r="BE131"/>
  <c r="BE155"/>
  <c r="BE242"/>
  <c r="BE261"/>
  <c r="BE270"/>
  <c i="2" r="E85"/>
  <c r="J91"/>
  <c r="F94"/>
  <c r="J94"/>
  <c r="BE125"/>
  <c r="BE127"/>
  <c r="BE129"/>
  <c r="BE131"/>
  <c r="BE133"/>
  <c r="BE139"/>
  <c r="BE149"/>
  <c r="BE135"/>
  <c r="BE137"/>
  <c r="BE141"/>
  <c r="BE143"/>
  <c r="BE145"/>
  <c r="BE147"/>
  <c r="F39"/>
  <c i="1" r="BD96"/>
  <c r="BD95"/>
  <c i="2" r="F38"/>
  <c i="1" r="BC96"/>
  <c r="BC95"/>
  <c i="3" r="F36"/>
  <c i="1" r="BA98"/>
  <c i="4" r="F36"/>
  <c i="1" r="BA99"/>
  <c i="5" r="F37"/>
  <c i="1" r="BB100"/>
  <c i="5" r="F38"/>
  <c i="1" r="BC100"/>
  <c i="8" r="F39"/>
  <c i="1" r="BD103"/>
  <c i="9" r="J36"/>
  <c i="1" r="AW104"/>
  <c i="10" r="J36"/>
  <c i="1" r="AW106"/>
  <c i="11" r="J36"/>
  <c i="1" r="AW107"/>
  <c i="11" r="F37"/>
  <c i="1" r="BB107"/>
  <c r="AU95"/>
  <c r="AS94"/>
  <c i="2" r="J36"/>
  <c i="1" r="AW96"/>
  <c i="3" r="F38"/>
  <c i="1" r="BC98"/>
  <c i="4" r="J36"/>
  <c i="1" r="AW99"/>
  <c i="4" r="F38"/>
  <c i="1" r="BC99"/>
  <c i="5" r="F36"/>
  <c i="1" r="BA100"/>
  <c i="6" r="F38"/>
  <c i="1" r="BC101"/>
  <c i="6" r="F39"/>
  <c i="1" r="BD101"/>
  <c i="8" r="F37"/>
  <c i="1" r="BB103"/>
  <c i="9" r="F36"/>
  <c i="1" r="BA104"/>
  <c i="9" r="F39"/>
  <c i="1" r="BD104"/>
  <c i="10" r="F37"/>
  <c i="1" r="BB106"/>
  <c i="11" r="F39"/>
  <c i="1" r="BD107"/>
  <c i="2" r="F37"/>
  <c i="1" r="BB96"/>
  <c r="BB95"/>
  <c r="AX95"/>
  <c i="3" r="J36"/>
  <c i="1" r="AW98"/>
  <c i="4" r="F39"/>
  <c i="1" r="BD99"/>
  <c i="5" r="F39"/>
  <c i="1" r="BD100"/>
  <c i="6" r="F36"/>
  <c i="1" r="BA101"/>
  <c i="7" r="J36"/>
  <c i="1" r="AW102"/>
  <c i="7" r="F37"/>
  <c i="1" r="BB102"/>
  <c i="7" r="F36"/>
  <c i="1" r="BA102"/>
  <c i="8" r="J36"/>
  <c i="1" r="AW103"/>
  <c i="9" r="F37"/>
  <c i="1" r="BB104"/>
  <c i="10" r="F39"/>
  <c i="1" r="BD106"/>
  <c i="10" r="F36"/>
  <c i="1" r="BA106"/>
  <c i="11" r="F38"/>
  <c i="1" r="BC107"/>
  <c i="2" r="F36"/>
  <c i="1" r="BA96"/>
  <c r="BA95"/>
  <c r="AW95"/>
  <c i="3" r="F37"/>
  <c i="1" r="BB98"/>
  <c i="3" r="F39"/>
  <c i="1" r="BD98"/>
  <c i="4" r="F37"/>
  <c i="1" r="BB99"/>
  <c i="5" r="J36"/>
  <c i="1" r="AW100"/>
  <c i="6" r="F37"/>
  <c i="1" r="BB101"/>
  <c i="6" r="J36"/>
  <c i="1" r="AW101"/>
  <c i="7" r="F38"/>
  <c i="1" r="BC102"/>
  <c i="7" r="F39"/>
  <c i="1" r="BD102"/>
  <c i="8" r="F36"/>
  <c i="1" r="BA103"/>
  <c i="8" r="F38"/>
  <c i="1" r="BC103"/>
  <c i="9" r="F38"/>
  <c i="1" r="BC104"/>
  <c i="10" r="F38"/>
  <c i="1" r="BC106"/>
  <c i="11" r="F36"/>
  <c i="1" r="BA107"/>
  <c i="8" l="1" r="T197"/>
  <c i="5" r="BK517"/>
  <c r="J517"/>
  <c r="J110"/>
  <c i="3" r="P129"/>
  <c r="P128"/>
  <c i="1" r="AU98"/>
  <c i="5" r="R152"/>
  <c r="R135"/>
  <c i="7" r="T124"/>
  <c r="T123"/>
  <c i="5" r="P152"/>
  <c r="P135"/>
  <c i="1" r="AU100"/>
  <c i="4" r="P186"/>
  <c i="11" r="T143"/>
  <c i="10" r="R132"/>
  <c i="6" r="P146"/>
  <c r="P132"/>
  <c i="1" r="AU101"/>
  <c i="4" r="T274"/>
  <c i="8" r="R197"/>
  <c r="R137"/>
  <c r="R136"/>
  <c i="6" r="T146"/>
  <c r="T132"/>
  <c i="10" r="P132"/>
  <c r="P131"/>
  <c i="1" r="AU106"/>
  <c i="4" r="T186"/>
  <c i="11" r="R143"/>
  <c r="R131"/>
  <c i="10" r="T257"/>
  <c i="7" r="P124"/>
  <c r="P123"/>
  <c i="1" r="AU102"/>
  <c i="11" r="P143"/>
  <c r="P131"/>
  <c i="1" r="AU107"/>
  <c i="4" r="P274"/>
  <c r="P139"/>
  <c r="P138"/>
  <c i="1" r="AU99"/>
  <c i="9" r="P146"/>
  <c r="T128"/>
  <c r="T127"/>
  <c i="4" r="R274"/>
  <c i="3" r="R129"/>
  <c r="R128"/>
  <c i="4" r="T139"/>
  <c r="T138"/>
  <c i="9" r="R128"/>
  <c r="R127"/>
  <c i="5" r="T152"/>
  <c r="T135"/>
  <c i="4" r="R186"/>
  <c r="R139"/>
  <c i="10" r="R257"/>
  <c i="11" r="T131"/>
  <c i="10" r="T132"/>
  <c r="T131"/>
  <c i="9" r="P128"/>
  <c r="P127"/>
  <c i="1" r="AU104"/>
  <c i="8" r="P197"/>
  <c r="P136"/>
  <c i="1" r="AU103"/>
  <c i="8" r="T137"/>
  <c r="T136"/>
  <c i="6" r="R146"/>
  <c r="R132"/>
  <c i="2" r="BK123"/>
  <c r="J123"/>
  <c r="J99"/>
  <c i="11" r="BK232"/>
  <c r="J232"/>
  <c r="J106"/>
  <c i="3" r="BK254"/>
  <c r="J254"/>
  <c r="J103"/>
  <c i="11" r="J133"/>
  <c r="J100"/>
  <c i="3" r="BK129"/>
  <c r="J129"/>
  <c r="J99"/>
  <c i="8" r="BK197"/>
  <c r="J197"/>
  <c r="J106"/>
  <c i="9" r="BK128"/>
  <c r="J128"/>
  <c r="J99"/>
  <c r="BK146"/>
  <c r="J146"/>
  <c r="J102"/>
  <c i="11" r="BK131"/>
  <c r="J131"/>
  <c r="J144"/>
  <c r="J102"/>
  <c i="4" r="BK274"/>
  <c r="J274"/>
  <c r="J109"/>
  <c i="5" r="BK152"/>
  <c r="J152"/>
  <c r="J102"/>
  <c i="7" r="BK124"/>
  <c r="J124"/>
  <c r="J99"/>
  <c i="8" r="BK137"/>
  <c r="J137"/>
  <c r="J99"/>
  <c i="10" r="BK257"/>
  <c r="J257"/>
  <c r="J106"/>
  <c r="J132"/>
  <c r="J99"/>
  <c i="6" r="J133"/>
  <c r="J99"/>
  <c i="5" r="BK135"/>
  <c r="J135"/>
  <c r="J98"/>
  <c i="4" r="BK139"/>
  <c r="J139"/>
  <c r="J99"/>
  <c i="2" r="J35"/>
  <c i="1" r="AV96"/>
  <c r="AT96"/>
  <c i="4" r="F35"/>
  <c i="1" r="AZ99"/>
  <c i="6" r="F35"/>
  <c i="1" r="AZ101"/>
  <c i="6" r="J32"/>
  <c i="1" r="AG101"/>
  <c i="7" r="F35"/>
  <c i="1" r="AZ102"/>
  <c i="8" r="J35"/>
  <c i="1" r="AV103"/>
  <c r="AT103"/>
  <c r="BA105"/>
  <c r="AW105"/>
  <c i="11" r="F35"/>
  <c i="1" r="AZ107"/>
  <c i="11" r="J32"/>
  <c i="1" r="AG107"/>
  <c r="AY95"/>
  <c i="3" r="F35"/>
  <c i="1" r="AZ98"/>
  <c i="5" r="F35"/>
  <c i="1" r="AZ100"/>
  <c i="9" r="F35"/>
  <c i="1" r="AZ104"/>
  <c r="BB97"/>
  <c r="AX97"/>
  <c r="BC97"/>
  <c r="AY97"/>
  <c i="10" r="J35"/>
  <c i="1" r="AV106"/>
  <c r="AT106"/>
  <c i="2" r="F35"/>
  <c i="1" r="AZ96"/>
  <c r="AZ95"/>
  <c r="AV95"/>
  <c r="AT95"/>
  <c i="4" r="J35"/>
  <c i="1" r="AV99"/>
  <c r="AT99"/>
  <c i="6" r="J35"/>
  <c i="1" r="AV101"/>
  <c r="AT101"/>
  <c i="7" r="J35"/>
  <c i="1" r="AV102"/>
  <c r="AT102"/>
  <c i="8" r="F35"/>
  <c i="1" r="AZ103"/>
  <c r="BC105"/>
  <c r="AY105"/>
  <c r="BB105"/>
  <c r="AX105"/>
  <c r="BD105"/>
  <c i="11" r="J35"/>
  <c i="1" r="AV107"/>
  <c r="AT107"/>
  <c r="AN107"/>
  <c i="3" r="J35"/>
  <c i="1" r="AV98"/>
  <c r="AT98"/>
  <c i="5" r="J35"/>
  <c i="1" r="AV100"/>
  <c r="AT100"/>
  <c i="9" r="J35"/>
  <c i="1" r="AV104"/>
  <c r="AT104"/>
  <c r="BA97"/>
  <c r="AW97"/>
  <c r="BD97"/>
  <c i="10" r="F35"/>
  <c i="1" r="AZ106"/>
  <c i="4" l="1" r="R138"/>
  <c i="10" r="R131"/>
  <c i="2" r="BK122"/>
  <c r="J122"/>
  <c r="J98"/>
  <c i="10" r="BK131"/>
  <c r="J131"/>
  <c i="9" r="BK127"/>
  <c r="J127"/>
  <c r="J98"/>
  <c i="11" r="J98"/>
  <c i="3" r="BK128"/>
  <c r="J128"/>
  <c r="J98"/>
  <c i="8" r="BK136"/>
  <c r="J136"/>
  <c r="J98"/>
  <c i="7" r="BK123"/>
  <c r="J123"/>
  <c r="J98"/>
  <c i="11" r="J41"/>
  <c i="1" r="AN101"/>
  <c i="6" r="J41"/>
  <c i="4" r="BK138"/>
  <c r="J138"/>
  <c r="J98"/>
  <c i="1" r="AU105"/>
  <c i="10" r="J32"/>
  <c i="1" r="AG106"/>
  <c r="AG105"/>
  <c r="AZ105"/>
  <c r="AV105"/>
  <c r="AT105"/>
  <c r="AN105"/>
  <c r="BD94"/>
  <c r="W33"/>
  <c r="AU97"/>
  <c r="AU94"/>
  <c r="BB94"/>
  <c r="W31"/>
  <c r="BC94"/>
  <c r="W32"/>
  <c r="AZ97"/>
  <c r="AV97"/>
  <c r="AT97"/>
  <c i="5" r="J32"/>
  <c i="1" r="AG100"/>
  <c r="AN100"/>
  <c r="BA94"/>
  <c r="W30"/>
  <c i="10" l="1" r="J41"/>
  <c r="J98"/>
  <c i="5" r="J41"/>
  <c i="1" r="AN106"/>
  <c i="2" r="J32"/>
  <c i="1" r="AG96"/>
  <c r="AG95"/>
  <c r="AN95"/>
  <c r="AW94"/>
  <c r="AK30"/>
  <c i="9" r="J32"/>
  <c i="1" r="AG104"/>
  <c i="8" r="J32"/>
  <c i="1" r="AG103"/>
  <c i="3" r="J32"/>
  <c i="1" r="AG98"/>
  <c i="7" r="J32"/>
  <c i="1" r="AG102"/>
  <c i="4" r="J32"/>
  <c i="1" r="AG99"/>
  <c r="AZ94"/>
  <c r="AV94"/>
  <c r="AK29"/>
  <c r="AX94"/>
  <c r="AY94"/>
  <c i="3" l="1" r="J41"/>
  <c i="2" r="J41"/>
  <c i="8" r="J41"/>
  <c i="9" r="J41"/>
  <c i="7" r="J41"/>
  <c i="4" r="J41"/>
  <c i="1" r="AN99"/>
  <c r="AN96"/>
  <c r="AN103"/>
  <c r="AN102"/>
  <c r="AN98"/>
  <c r="AN104"/>
  <c r="AG97"/>
  <c r="W29"/>
  <c r="AT94"/>
  <c l="1" r="AN97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<sst xmlns="http://schemas.openxmlformats.org/spreadsheetml/2006/main">
  <si>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</si>
  <si>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</si>
  <si>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</si>
  <si>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</si>
  <si>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{a32182a0-0a45-4007-bdbc-a1d7f80b6181}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</si>
  <si>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</si>
  <si>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</si>
  <si>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</si>
  <si>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</si>
  <si>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</si>
  <si>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</si>
  <si>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</si>
  <si>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</si>
  <si>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</si>
  <si>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23-005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</si>
  <si>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</si>
  <si>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</si>
  <si>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SOŠ, SOU a ZŠ Třešť - oprava kotelny a rozvodů ÚT na hlavní budově v Černovicích</t>
  </si>
  <si>
    <t>KSO:</t>
  </si>
  <si>
    <t>8013312</t>
  </si>
  <si>
    <t>CC-CZ:</t>
  </si>
  <si>
    <t>Místo:</t>
  </si>
  <si>
    <t>Černovice, Mariánské náměstí</t>
  </si>
  <si>
    <t>Datum:</t>
  </si>
  <si>
    <t>28. 4. 2023</t>
  </si>
  <si>
    <t>Zadavatel:</t>
  </si>
  <si>
    <t>IČ:</t>
  </si>
  <si>
    <t>70890749</t>
  </si>
  <si>
    <t>Kraj Vysočina</t>
  </si>
  <si>
    <t>DIČ:</t>
  </si>
  <si>
    <t>CZ70890749</t>
  </si>
  <si>
    <t>Uchazeč:</t>
  </si>
  <si>
    <t>Vyplň údaj</t>
  </si>
  <si>
    <t>Projektant:</t>
  </si>
  <si>
    <t>28094026</t>
  </si>
  <si>
    <t>PROJEKT CENTRUM NOVA s.r.o.</t>
  </si>
  <si>
    <t>CZ28094026</t>
  </si>
  <si>
    <t>True</t>
  </si>
  <si>
    <t>Zpracovatel:</t>
  </si>
  <si>
    <t xml:space="preserve"> </t>
  </si>
  <si>
    <t>Poznámka:</t>
  </si>
  <si>
    <t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apod._x000d_
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listy._x000d_
- Kde není výslovně uvedeno, bude pracovní postup a technologie provádění stanovena oprávněnou osobou zhotovitele _x000d_
- Pro sestavení SOUPISU PRACÍ v podrobnostech vymezených vyhl. č. 169/2016Sb. byla použita v převážné míře cenová soustava ÚRS._x000d_
- V případě nejasností u některé z položek uváděných v supisu prací, kontaktuje uchazeč zadavatele._x000d_
- Vlastní položky, komplety, soubory a položky s vyšší cenou než dle ceníku jsou stanoveny na základě zkušeností projektanta z období 3 let a odpovídají situaci na trhu.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</si>
  <si>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</si>
  <si>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</si>
  <si>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</si>
  <si>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</si>
  <si>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</si>
  <si>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</si>
  <si>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</si>
  <si>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</si>
  <si>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</si>
  <si>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</si>
  <si>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</si>
  <si>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</si>
  <si>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</si>
  <si>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</si>
  <si>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</si>
  <si>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</si>
  <si>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</si>
  <si>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</si>
  <si>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</si>
  <si>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</si>
  <si>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</si>
  <si>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</si>
  <si>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</si>
  <si>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</si>
  <si>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</si>
  <si>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</si>
  <si>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</si>
  <si>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</si>
  <si>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</si>
  <si>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</si>
  <si>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</si>
  <si>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</si>
  <si>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</si>
  <si>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</si>
  <si>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</si>
  <si>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</si>
  <si>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</si>
  <si>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</si>
  <si>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</si>
  <si>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</si>
  <si>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</si>
  <si>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</si>
  <si>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</si>
  <si>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</si>
  <si>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VRN</t>
  </si>
  <si>
    <t>Vedlejší a ostatní rozpočtové náklady</t>
  </si>
  <si>
    <t>VON</t>
  </si>
  <si>
    <t>1</t>
  </si>
  <si>
    <t>{51511d55-15b5-44a2-b2bf-191b5257af78}</t>
  </si>
  <si>
    <t>2</t>
  </si>
  <si>
    <t>/</t>
  </si>
  <si>
    <t>Vedlejší a ostatní náklady</t>
  </si>
  <si>
    <t>Soupis</t>
  </si>
  <si>
    <t>{60c2818f-3c4a-4712-b1b9-f077ea37e0c3}</t>
  </si>
  <si>
    <t>SO-01</t>
  </si>
  <si>
    <t>Objekt školy</t>
  </si>
  <si>
    <t>STA</t>
  </si>
  <si>
    <t>{d84435e7-22d0-41d1-9e2b-b7a5a9afa5b9}</t>
  </si>
  <si>
    <t>01-00</t>
  </si>
  <si>
    <t>Bourání</t>
  </si>
  <si>
    <t>{e6a0512a-6a32-4f90-a456-40b840d3f1bf}</t>
  </si>
  <si>
    <t>01-01</t>
  </si>
  <si>
    <t>Architektonicko - stavební řešení</t>
  </si>
  <si>
    <t>{812a3bf5-bbab-41e8-951b-741457699e02}</t>
  </si>
  <si>
    <t>01A_1</t>
  </si>
  <si>
    <t>Zařízení pro vytápění a ochlazování staveb - KOTELNA</t>
  </si>
  <si>
    <t>{a1eaf3a5-ef0e-4a07-8106-5e48df32be8d}</t>
  </si>
  <si>
    <t>01A_2</t>
  </si>
  <si>
    <t>Zařízení pro vytápění a ochlazování staveb - INTERNÁT (3.NP SO-01)</t>
  </si>
  <si>
    <t>{acbb6e15-59c9-4057-b51f-66438b39d006}</t>
  </si>
  <si>
    <t>01B</t>
  </si>
  <si>
    <t>Zařízení vzduchotechniky</t>
  </si>
  <si>
    <t>{9abd6bea-a061-45e6-b10a-85b331cbcd24}</t>
  </si>
  <si>
    <t>01C</t>
  </si>
  <si>
    <t xml:space="preserve">Zařízení zdravotně technických instalací, plynová zařízení </t>
  </si>
  <si>
    <t>{a499b6fb-a08b-4146-9976-76e9a68f174b}</t>
  </si>
  <si>
    <t>01D</t>
  </si>
  <si>
    <t>Zařizení silnoproudé elektrotechniky</t>
  </si>
  <si>
    <t>{ce669e1e-5fad-43f5-b128-efaa03d9d257}</t>
  </si>
  <si>
    <t>SO-02</t>
  </si>
  <si>
    <t>Přístavba školy</t>
  </si>
  <si>
    <t>{7375442f-5bf7-4f08-8aed-3a86ebbd5834}</t>
  </si>
  <si>
    <t>02-00</t>
  </si>
  <si>
    <t>Stavební výpomoce pro řemesla společné s SO-01</t>
  </si>
  <si>
    <t>{50a9e118-9743-4366-81cd-6c58e168a0a3}</t>
  </si>
  <si>
    <t>02A</t>
  </si>
  <si>
    <t>Zařízení pro vytápění a ochlazování staveb</t>
  </si>
  <si>
    <t>{4622b85a-d47b-4645-88a7-67f290e48183}</t>
  </si>
  <si>
    <t>801 33 12</t>
  </si>
  <si>
    <t>KRYCÍ LIST SOUPISU PRACÍ</t>
  </si>
  <si>
    <t>Objekt:</t>
  </si>
  <si>
    <t>VRN - Vedlejší a ostatní rozpočtové náklady</t>
  </si>
  <si>
    <t>Soupis:</t>
  </si>
  <si>
    <t>VRN - Vedlejší a ostatní náklady</t>
  </si>
  <si>
    <t xml:space="preserve">- U veškerých dodávek a výrobků bude do ceny zahrnuta jejich montáž vč. dodávky potřebného kotvení, doplňkového materiálu, staveništní a mimo staveništní dopravy v případě že tyto činnosti nejsou oceněny v samostatných položkách jednotlivých částí soupisu prací. U vybraných výrobků je nutné do ceny díla zahrnout zpracování dodavatelské případně výrobní dokumentace, dále výrobu prototypů, provádění barevného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V případě nejasností u některé z položek uváděných v soupisu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Tento soupis prací řeší vedlejší a ostatní náklady dle vyhl. 169/2016Sb. §9 a 10 v tomto jediném společném soupisu pro všechny uváděné stavební, provozní a inženýrské objekty v zakázce, rovněž i pro všechny etapy výstavby. 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</si>
  <si>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</si>
  <si>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</si>
  <si>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</si>
  <si>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</si>
  <si>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</si>
  <si>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</si>
  <si>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 xml:space="preserve">    O02 - Vedlejší a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</si>
  <si>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</si>
  <si>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</si>
  <si>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</si>
  <si>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</si>
  <si>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</si>
  <si>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</si>
  <si>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</si>
  <si>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</si>
  <si>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</si>
  <si>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</si>
  <si>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</si>
  <si>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</si>
  <si>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</si>
  <si>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</si>
  <si>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</si>
  <si>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</si>
  <si>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</si>
  <si>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O02</t>
  </si>
  <si>
    <t>K</t>
  </si>
  <si>
    <t>0101</t>
  </si>
  <si>
    <t>Zařízení staveniště, BOZP</t>
  </si>
  <si>
    <t>kpl</t>
  </si>
  <si>
    <t>1394522077</t>
  </si>
  <si>
    <t>PP</t>
  </si>
  <si>
    <t>Veškeré náklady a činnosti související s vybudováním, provozem a likvidací staveniště, včetně zajištění připojení na elektrickou energii, vodu a odvodnění staveniště, provádění každodenního hrubého úklidu staveniště a průběžné likvidace vznikajících odpadů oprávněnou osobou. Čištění a úklid příjezdových a přístupových komunikací.
Standardní prvky BOZP (oplocení staveniště, mobilní oplocení, výstražné značení, přechody výkopů vč. oplocení, zábradlí, atd - vč. jejich dodávky, montáže, údržby a demontáže, resp. likvidace) a povinosti vyplývající z plánu BOZP vč. připomínek příslušných úřadů.</t>
  </si>
  <si>
    <t>002_1</t>
  </si>
  <si>
    <t>Zábory veřejných prostranství, vč.komunikací</t>
  </si>
  <si>
    <t>1702632923</t>
  </si>
  <si>
    <t>Náklady spojené se zábory veřejných prostranství, vč.komunikací (poplatky za zřízení záboru a nájemné za užívání veřejných ploch)</t>
  </si>
  <si>
    <t>3</t>
  </si>
  <si>
    <t>0102</t>
  </si>
  <si>
    <t>Dočasné dopravní opatření</t>
  </si>
  <si>
    <t>-1431167087</t>
  </si>
  <si>
    <t xml:space="preserve">Náklady na vyhotovení návrhu dočasného dopravního značení a zvláštního užívání komunikace, vč. projednání, odsouhlasení s dotčenými orgány a organizacemi a zajištění správních rozhodnutí. 
Dodání dopravních značek a světelné signalizace, jejich rozmístění a přemísťování a jejich údržba v průběhu výstavby včetně následného odstranění, poplatky za správní řízení, splnění podmínek správních rozhodnutí a orgánu DOSS.
Zároveň budou projednány a odsouhlaseny s PČR a odborem dopravy dopravní cesty (odvoz stavební sutě, zeminy, odpadu)   </t>
  </si>
  <si>
    <t>0103</t>
  </si>
  <si>
    <t>Publicita akce a propagace zadavatele dle podmínek dotačního titulu</t>
  </si>
  <si>
    <t>2018502376</t>
  </si>
  <si>
    <t>Náklady na zhotovení a osazení informačního panelu s údaji :
1) Logo Kraje Vysočina
2) Prohlášení: „STAVÍME PRO VÁS“
3) Název akce
4) Investor: „Kraj Vysočina, Žižkova 57/1882, 587 33 Jihlava“
5) Generální dodavatel
6) Projektant
7) Stavbyvedoucí
8) Technický dozor
10) Koordinátor BOZP
11) Termín realizace stavby
o rozměrech 5,1 x 2,40 m včetně nákladů na jeho údržbu po dobu trvání stavby.
Informační panel (grafický potisk na plachtu s oky) bude osazen na dočasnou ocelovou kci, kotvenou do země sloupky.</t>
  </si>
  <si>
    <t>5</t>
  </si>
  <si>
    <t>0104</t>
  </si>
  <si>
    <t>Poskytnutí zařízení staveniště (jeho části) pro umožnění činnosti TDS, AD, SÚ, atd. po dobu výstavby.</t>
  </si>
  <si>
    <t>1596164259</t>
  </si>
  <si>
    <t>Poskytnutí krytého, čistého prostoru včetně vybavení pracovním stolem a 4 židlemi (např. stavební buňka - kancelář stavby, místnost v objektu, ...)</t>
  </si>
  <si>
    <t>6</t>
  </si>
  <si>
    <t>0105</t>
  </si>
  <si>
    <t xml:space="preserve">Náklady vyplývající z požadavků DOSS </t>
  </si>
  <si>
    <t>-1334955976</t>
  </si>
  <si>
    <t>Veškeré náklady vyplývající se zajištění plnění požadavků DOSS dle jejich vyjádření a rozhodnutí - viz. dokladová část, .....). 
O veškerých úkonech zhotovitele směrem k DOSS a správců inženýrských sítí, bude zhotovitelem informován TDI, TDS a investor.</t>
  </si>
  <si>
    <t>7</t>
  </si>
  <si>
    <t>0401</t>
  </si>
  <si>
    <t>Projektová dokumentace skutečného provedení</t>
  </si>
  <si>
    <t>-1773495778</t>
  </si>
  <si>
    <t>Projektová dokumentace skutečného provedení 3x tištěně a 1x elektronicky na CD</t>
  </si>
  <si>
    <t>8</t>
  </si>
  <si>
    <t>0502a</t>
  </si>
  <si>
    <t>Zaregulování systému UT</t>
  </si>
  <si>
    <t>-1069770677</t>
  </si>
  <si>
    <t>Náklady spojené se zaregulováním systému UT po dokončení výstavby.</t>
  </si>
  <si>
    <t>9</t>
  </si>
  <si>
    <t>0505</t>
  </si>
  <si>
    <t>Kompletace dokladové části stavby k předání a převzetí díla</t>
  </si>
  <si>
    <t>1047780156</t>
  </si>
  <si>
    <t xml:space="preserve">Doklady o vlastnostech materiálů, o provedených zkouškách a měření, o výchozích kontrolách provozuschopnosti,  o zaškolení obsluhy, revizní zprávy-bez závad, doklady o oprávnění k provádění prací, doklady o likvidaci odpadů, návody k obsluze, kopie záručních listů   - 3x tištěně a 1x  na CD nosiči</t>
  </si>
  <si>
    <t>10</t>
  </si>
  <si>
    <t>0601</t>
  </si>
  <si>
    <t xml:space="preserve">Zpracování a předložení harmonogramů </t>
  </si>
  <si>
    <t>1477048399</t>
  </si>
  <si>
    <t xml:space="preserve">Náklady na vyhotovení a předložení finančního a časového harmonogramu prací a plnění před podpisem smlouvy. </t>
  </si>
  <si>
    <t>11</t>
  </si>
  <si>
    <t>002-304</t>
  </si>
  <si>
    <t xml:space="preserve">Náklady spojené prováděním stavby uvnitř stávajícího objektu </t>
  </si>
  <si>
    <t>834347121</t>
  </si>
  <si>
    <t xml:space="preserve">Náklady spojené s prováděním stavby uvnitř stávajícícho objektu. Omezení vlivu stavby - zakrytí konstrukcí a technologií (prach, hluk), zajištění konstrukcí a technologií proti poškození. Náklady na pravidelný úklid objektu, omezení manipulačních, dopravních a stavebních ploch, další související omezující vlivy.                                                                                                                                    </t>
  </si>
  <si>
    <t>12</t>
  </si>
  <si>
    <t>0608</t>
  </si>
  <si>
    <t>Zkoušky toxicity jednotlivých druhů odpadů vzniklých na stavbě - výluhem</t>
  </si>
  <si>
    <t>soubor</t>
  </si>
  <si>
    <t>618514256</t>
  </si>
  <si>
    <t>Zkoušky akutní toxicity s naředěním vodním výluhem odpadu dle přílohy č.10 vyhl. 294/2005 Sb. dle tabulky 10.1. a 10.2..</t>
  </si>
  <si>
    <t>13</t>
  </si>
  <si>
    <t>1103</t>
  </si>
  <si>
    <t>Vystěhování a zpětné nastěhování vnitřního vybavení</t>
  </si>
  <si>
    <t>1439639361</t>
  </si>
  <si>
    <t xml:space="preserve">Vystěhování stávajícího vybavení (nábytek) do prostor školy určený uživatelem při realizaci. Vzdálenost dopravy max. 50 m, převýšení 1 podlaží. Včetně zpětného nastěhování.  </t>
  </si>
  <si>
    <t>SO-01 - Objekt školy</t>
  </si>
  <si>
    <t>01-00 - Bourání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</si>
  <si>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Tato část soupisu prací vychází dle vyhlášky 169/2016 Sb. z následujících grafických a textových částí projektové dokumentace: 1.1 ARCHITEKTONICKO-STAVEBNÍ ŘEŠENÍ 1.1.01 TECHNICKÁ ZPRÁVA 1.1.02 PŮDORYS 1.PP – STÁVAJÍCÍ STAV + BOURÁNÍ 1.1.03 PŮDORYS 1.PP – NÁVRH</t>
  </si>
  <si>
    <t>HSV - Práce a dodávky HSV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</si>
  <si>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</si>
  <si>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</si>
  <si>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</si>
  <si>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</si>
  <si>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766 - Konstrukce truhlářské</t>
  </si>
  <si>
    <t xml:space="preserve">    783 - Dokončovací práce - nátěry</t>
  </si>
  <si>
    <t xml:space="preserve">    784 - Dokončovací práce - malby a tapety</t>
  </si>
  <si>
    <t>HSV</t>
  </si>
  <si>
    <t>Práce a dodávky HSV</t>
  </si>
  <si>
    <t>Ostatní konstrukce a práce, bourání</t>
  </si>
  <si>
    <t>949101111</t>
  </si>
  <si>
    <t>Lešení pomocné pro objekty pozemních staveb s lešeňovou podlahou v do 1,9 m zatížení do 150 kg/m2</t>
  </si>
  <si>
    <t>m2</t>
  </si>
  <si>
    <t>CS ÚRS 2023 01</t>
  </si>
  <si>
    <t>-158176463</t>
  </si>
  <si>
    <t>Lešení pomocné pracovní pro objekty pozemních staveb pro zatížení do 150 kg/m2, o výšce lešeňové podlahy do 1,9 m</t>
  </si>
  <si>
    <t>VV</t>
  </si>
  <si>
    <t>11,41+16,3+22,82+29,65+27,63+11,48</t>
  </si>
  <si>
    <t>Součet</t>
  </si>
  <si>
    <t>962032231</t>
  </si>
  <si>
    <t>Bourání zdiva z cihel pálených nebo vápenopískových na MV nebo MVC přes 1 m3</t>
  </si>
  <si>
    <t>m3</t>
  </si>
  <si>
    <t>326874949</t>
  </si>
  <si>
    <t>Bourání zdiva nadzákladového z cihel nebo tvárnic z cihel pálených nebo vápenopískových, na maltu vápennou nebo vápenocementovou, objemu přes 1 m3</t>
  </si>
  <si>
    <t>pozn.7</t>
  </si>
  <si>
    <t>0,85*0,6*3</t>
  </si>
  <si>
    <t>965042241</t>
  </si>
  <si>
    <t>Bourání podkladů pod dlažby nebo mazanin betonových nebo z litého asfaltu tl přes 100 mm pl přes 4 m2</t>
  </si>
  <si>
    <t>366133556</t>
  </si>
  <si>
    <t>Bourání mazanin betonových nebo z litého asfaltu tl. přes 100 mm, plochy přes 4 m2</t>
  </si>
  <si>
    <t>B1</t>
  </si>
  <si>
    <t>29,65*0,15</t>
  </si>
  <si>
    <t>965046111</t>
  </si>
  <si>
    <t>Broušení stávajících betonových podlah úběr do 3 mm</t>
  </si>
  <si>
    <t>-2071538956</t>
  </si>
  <si>
    <t>B2</t>
  </si>
  <si>
    <t>27,63+11,48</t>
  </si>
  <si>
    <t>978059511</t>
  </si>
  <si>
    <t>Odsekání a odebrání obkladů stěn z vnitřních obkládaček plochy do 1 m2</t>
  </si>
  <si>
    <t>517212937</t>
  </si>
  <si>
    <t>Odsekání obkladů stěn včetně otlučení podkladní omítky až na zdivo z obkládaček vnitřních, z jakýchkoliv materiálů, plochy do 1 m2</t>
  </si>
  <si>
    <t>pozn.5</t>
  </si>
  <si>
    <t>(1,2+2,05)*0,3</t>
  </si>
  <si>
    <t>978059541</t>
  </si>
  <si>
    <t>Odsekání a odebrání obkladů stěn z vnitřních obkládaček plochy přes 1 m2</t>
  </si>
  <si>
    <t>-1678170457</t>
  </si>
  <si>
    <t>Odsekání obkladů stěn včetně otlučení podkladní omítky až na zdivo z obkládaček vnitřních, z jakýchkoliv materiálů, plochy přes 1 m2</t>
  </si>
  <si>
    <t>(0,5+3+1,75)*0,3</t>
  </si>
  <si>
    <t>967031132</t>
  </si>
  <si>
    <t>Přisekání rovných ostění v cihelném zdivu na MV nebo MVC</t>
  </si>
  <si>
    <t>586986328</t>
  </si>
  <si>
    <t>Přisekání (špicování) plošné nebo rovných ostění zdiva z cihel pálených rovných ostění, bez odstupu, po hrubém vybourání otvorů, na maltu vápennou nebo vápenocementovou</t>
  </si>
  <si>
    <t>0,6*3*2</t>
  </si>
  <si>
    <t>nové okno</t>
  </si>
  <si>
    <t>(0,6+0,4*2)*0,3</t>
  </si>
  <si>
    <t>968062455</t>
  </si>
  <si>
    <t>Vybourání dřevěných dveřních zárubní pl do 2 m2</t>
  </si>
  <si>
    <t>1473780591</t>
  </si>
  <si>
    <t>Vybourání dřevěných rámů oken s křídly, dveřních zárubní, vrat, stěn, ostění nebo obkladů dveřních zárubní, plochy do 2 m2</t>
  </si>
  <si>
    <t>pozn.3</t>
  </si>
  <si>
    <t>1*1,85</t>
  </si>
  <si>
    <t>973031324</t>
  </si>
  <si>
    <t>Vysekání kapes ve zdivu cihelném na MV nebo MVC pl do 0,10 m2 hl do 150 mm</t>
  </si>
  <si>
    <t>kus</t>
  </si>
  <si>
    <t>16</t>
  </si>
  <si>
    <t>2100284397</t>
  </si>
  <si>
    <t>Vysekání výklenků nebo kapes ve zdivu z cihel na maltu vápennou nebo vápenocementovou kapes, plochy do 0,10 m2, hl. do 150 mm</t>
  </si>
  <si>
    <t>návrh - pozn.10</t>
  </si>
  <si>
    <t>976072221</t>
  </si>
  <si>
    <t>Vybourání kovových komínových dvířek, ventilací, ochranných plechů pl do 0,3 m2 ze zdiva cihelného</t>
  </si>
  <si>
    <t>-1391974243</t>
  </si>
  <si>
    <t>Vybourání kovových madel, zábradlí, dvířek, zděří, kotevních želez komínových a topných dvířek, ventilací apod., plochy do 0,30 m2, ze zdiva cihelného nebo kamenného</t>
  </si>
  <si>
    <t>pozn.1</t>
  </si>
  <si>
    <t>976072321</t>
  </si>
  <si>
    <t>Vybourání kovových komínových dvířek, ventilací pl přes 0,3 m2 ze zdiva cihelného</t>
  </si>
  <si>
    <t>-443319101</t>
  </si>
  <si>
    <t>Vybourání kovových madel, zábradlí, dvířek, zděří, kotevních želez komínových a topných dvířek, ventilací apod., plochy přes 0,30 m2, ze zdiva cihelného nebo kamenného</t>
  </si>
  <si>
    <t>976072321A</t>
  </si>
  <si>
    <t>Demontáž potrubí</t>
  </si>
  <si>
    <t>1182772236</t>
  </si>
  <si>
    <t>976085311</t>
  </si>
  <si>
    <t>Vybourání kanalizačních rámů včetně poklopů nebo mříží včetně rámu pl do 0,6 m2</t>
  </si>
  <si>
    <t>1272356937</t>
  </si>
  <si>
    <t>Vybourání drobných zámečnických a jiných konstrukcí kanalizačních rámů litinových, z rýhovaného plechu nebo betonových včetně poklopů nebo mříží, plochy do 0,60 m2</t>
  </si>
  <si>
    <t>pozn.2</t>
  </si>
  <si>
    <t>14</t>
  </si>
  <si>
    <t>978011161</t>
  </si>
  <si>
    <t>Otlučení (osekání) vnitřní vápenné nebo vápenocementové omítky stropů v rozsahu přes 30 do 50 %</t>
  </si>
  <si>
    <t>-1940853742</t>
  </si>
  <si>
    <t>Otlučení vápenných nebo vápenocementových omítek vnitřních ploch stropů, v rozsahu přes 30 do 50 %</t>
  </si>
  <si>
    <t>978013161</t>
  </si>
  <si>
    <t>Otlučení (osekání) vnitřní vápenné nebo vápenocementové omítky stěn v rozsahu přes 30 do 50 %</t>
  </si>
  <si>
    <t>-167683376</t>
  </si>
  <si>
    <t>Otlučení vápenných nebo vápenocementových omítek vnitřních ploch stěn s vyškrabáním spar, s očištěním zdiva, v rozsahu přes 30 do 50 %</t>
  </si>
  <si>
    <t>č001</t>
  </si>
  <si>
    <t>(6,52+1,75)*2*2,1</t>
  </si>
  <si>
    <t>-0,9*2+(1+2,1*2)*0,65</t>
  </si>
  <si>
    <t>-0,6*0,4+(0,6+0,4*2)*1,1</t>
  </si>
  <si>
    <t>č002</t>
  </si>
  <si>
    <t>(6,5+2,5*2)*2*2,1</t>
  </si>
  <si>
    <t>-0,9*2*4+(1+2,1*2)*0,7</t>
  </si>
  <si>
    <t>-2,9*2+(2,9+2*2)*0,65</t>
  </si>
  <si>
    <t>č003</t>
  </si>
  <si>
    <t>(5+3,6)*2*2,1</t>
  </si>
  <si>
    <t>-2,9*2</t>
  </si>
  <si>
    <t>č004</t>
  </si>
  <si>
    <t>(7,2+4,5+1,2)*2*3,07</t>
  </si>
  <si>
    <t>-0,9*2+(1+2,1*2)*0,5</t>
  </si>
  <si>
    <t>-0,6*0,4+(0,6+0,4*2)*0,9</t>
  </si>
  <si>
    <t>-0,85*0,6+(0,85+0,6*2)*0,9</t>
  </si>
  <si>
    <t>č005</t>
  </si>
  <si>
    <t>(8,2+1,6+2,7*2)*2*2,1</t>
  </si>
  <si>
    <t>-0,9*2*2</t>
  </si>
  <si>
    <t>-1*1,85+(1,22+2*2)*0,3</t>
  </si>
  <si>
    <t>č008</t>
  </si>
  <si>
    <t>(4+1,4)*2*2,4</t>
  </si>
  <si>
    <t>-0,9*2</t>
  </si>
  <si>
    <t>978035117</t>
  </si>
  <si>
    <t>Odstranění tenkovrstvé omítky nebo štuku tl do 2 mm obroušením v rozsahu přes 50 do 100 %</t>
  </si>
  <si>
    <t>-1012517511</t>
  </si>
  <si>
    <t>Odstranění tenkovrstvých omítek nebo štuku tloušťky do 2 mm obroušením, rozsahu přes 50 do 100%</t>
  </si>
  <si>
    <t>119,29</t>
  </si>
  <si>
    <t>278,812</t>
  </si>
  <si>
    <t>997</t>
  </si>
  <si>
    <t>Přesun sutě</t>
  </si>
  <si>
    <t>17</t>
  </si>
  <si>
    <t>997013151</t>
  </si>
  <si>
    <t>Vnitrostaveništní doprava suti a vybouraných hmot pro budovy v do 6 m s omezením mechanizace</t>
  </si>
  <si>
    <t>t</t>
  </si>
  <si>
    <t>907950307</t>
  </si>
  <si>
    <t>Vnitrostaveništní doprava suti a vybouraných hmot vodorovně do 50 m svisle s omezením mechanizace pro budovy a haly výšky do 6 m</t>
  </si>
  <si>
    <t>18</t>
  </si>
  <si>
    <t>997013501</t>
  </si>
  <si>
    <t>Odvoz suti a vybouraných hmot na skládku nebo meziskládku do 1 km se složením</t>
  </si>
  <si>
    <t>-1165657122</t>
  </si>
  <si>
    <t>Odvoz suti a vybouraných hmot na skládku nebo meziskládku se složením, na vzdálenost do 1 km</t>
  </si>
  <si>
    <t>19</t>
  </si>
  <si>
    <t>997013509</t>
  </si>
  <si>
    <t>Příplatek k odvozu suti a vybouraných hmot na skládku ZKD 1 km přes 1 km</t>
  </si>
  <si>
    <t>-398015492</t>
  </si>
  <si>
    <t>Odvoz suti a vybouraných hmot na skládku nebo meziskládku se složením, na vzdálenost Příplatek k ceně za každý další i započatý 1 km přes 1 km</t>
  </si>
  <si>
    <t>22,724*19</t>
  </si>
  <si>
    <t>20</t>
  </si>
  <si>
    <t>997013609</t>
  </si>
  <si>
    <t>Poplatek za uložení na skládce (skládkovné) stavebního odpadu ze směsí nebo oddělených frakcí betonu, cihel a keramických výrobků kód odpadu 17 01 07</t>
  </si>
  <si>
    <t>-1788843343</t>
  </si>
  <si>
    <t>Poplatek za uložení stavebního odpadu na skládce (skládkovné) ze směsí nebo oddělených frakcí betonu, cihel a keramických výrobků zatříděného do Katalogu odpadů pod kódem 17 01 07</t>
  </si>
  <si>
    <t>22,724</t>
  </si>
  <si>
    <t>-0,682</t>
  </si>
  <si>
    <t>997013631</t>
  </si>
  <si>
    <t>Poplatek za uložení na skládce (skládkovné) stavebního odpadu směsného kód odpadu 17 09 04</t>
  </si>
  <si>
    <t>-975283181</t>
  </si>
  <si>
    <t>Poplatek za uložení stavebního odpadu na skládce (skládkovné) směsného stavebního a demoličního zatříděného do Katalogu odpadů pod kódem 17 09 04</t>
  </si>
  <si>
    <t>22,724*0,03</t>
  </si>
  <si>
    <t>998</t>
  </si>
  <si>
    <t>Přesun hmot</t>
  </si>
  <si>
    <t>22</t>
  </si>
  <si>
    <t>998018001</t>
  </si>
  <si>
    <t>Přesun hmot ruční pro budovy v do 6 m</t>
  </si>
  <si>
    <t>-1409169760</t>
  </si>
  <si>
    <t>Přesun hmot pro budovy občanské výstavby, bydlení, výrobu a služby ruční - bez užití mechanizace vodorovná dopravní vzdálenost do 100 m pro budovy s jakoukoliv nosnou konstrukcí výšky do 6 m</t>
  </si>
  <si>
    <t>PSV</t>
  </si>
  <si>
    <t>Práce a dodávky PSV</t>
  </si>
  <si>
    <t>766</t>
  </si>
  <si>
    <t>Konstrukce truhlářské</t>
  </si>
  <si>
    <t>23</t>
  </si>
  <si>
    <t>766111820</t>
  </si>
  <si>
    <t>Demontáž truhlářských stěn dřevěných = uložení pro další použití</t>
  </si>
  <si>
    <t>-1852057707</t>
  </si>
  <si>
    <t>Demontáž dřevěných stěn plných</t>
  </si>
  <si>
    <t>3,7*2,1</t>
  </si>
  <si>
    <t>783</t>
  </si>
  <si>
    <t>Dokončovací práce - nátěry</t>
  </si>
  <si>
    <t>24</t>
  </si>
  <si>
    <t>783306805</t>
  </si>
  <si>
    <t>Odstranění nátěru ze zámečnických konstrukcí opálením s obroušením</t>
  </si>
  <si>
    <t>166129916</t>
  </si>
  <si>
    <t>Odstranění nátěrů ze zámečnických konstrukcí opálením s obroušením</t>
  </si>
  <si>
    <t>pozn.6</t>
  </si>
  <si>
    <t>1*2,1*2*1</t>
  </si>
  <si>
    <t>(0,9+2*2)*(0,15+0,05*2)*1</t>
  </si>
  <si>
    <t>pozn.8</t>
  </si>
  <si>
    <t>2,5*1</t>
  </si>
  <si>
    <t>784</t>
  </si>
  <si>
    <t>Dokončovací práce - malby a tapety</t>
  </si>
  <si>
    <t>25</t>
  </si>
  <si>
    <t>784121001</t>
  </si>
  <si>
    <t>Oškrabání malby v mísnostech v do 3,80 m</t>
  </si>
  <si>
    <t>2114623176</t>
  </si>
  <si>
    <t>Oškrabání malby v místnostech výšky do 3,80 m</t>
  </si>
  <si>
    <t>viz otlučení</t>
  </si>
  <si>
    <t>01-01 - Architektonicko - stavební řešení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</si>
  <si>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</si>
  <si>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</si>
  <si>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</si>
  <si>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</si>
  <si>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  61 - Úprava povrchů vnitřních</t>
  </si>
  <si>
    <t xml:space="preserve">      63 - Podlahy a podlahové konstrukce</t>
  </si>
  <si>
    <t xml:space="preserve">      64 - Osazování výplní otvorů</t>
  </si>
  <si>
    <t xml:space="preserve">    767 - Konstrukce zámečnické</t>
  </si>
  <si>
    <t xml:space="preserve">    771 - Podlahy z dlaždic</t>
  </si>
  <si>
    <t xml:space="preserve">    777 - Podlahy lité</t>
  </si>
  <si>
    <t xml:space="preserve">    781 - Dokončovací práce - obklady</t>
  </si>
  <si>
    <t>Zemní práce</t>
  </si>
  <si>
    <t>139711111</t>
  </si>
  <si>
    <t>Vykopávky v uzavřených prostorech v hornině třídy těžitelnosti I skupiny 1 až 3 ručně</t>
  </si>
  <si>
    <t>1442885704</t>
  </si>
  <si>
    <t>Vykopávka v uzavřených prostorech ručně v hornině třídy těžitelnosti I skupiny 1 až 3</t>
  </si>
  <si>
    <t>F1</t>
  </si>
  <si>
    <t>29,65*0,1</t>
  </si>
  <si>
    <t>detail D1</t>
  </si>
  <si>
    <t>4,5*0,4*0,15</t>
  </si>
  <si>
    <t>162211311</t>
  </si>
  <si>
    <t>Vodorovné přemístění výkopku z horniny třídy těžitelnosti I skupiny 1 až 3 stavebním kolečkem do 10 m</t>
  </si>
  <si>
    <t>-1258536318</t>
  </si>
  <si>
    <t>Vodorovné přemístění výkopku nebo sypaniny stavebním kolečkem s vyprázdněním kolečka na hromady nebo do dopravního prostředku na vzdálenost do 10 m z horniny třídy těžitelnosti I, skupiny 1 až 3</t>
  </si>
  <si>
    <t>162211319</t>
  </si>
  <si>
    <t>Příplatek k vodorovnému přemístění výkopku z horniny třídy těžitelnosti I skupiny 1 až 3 stavebním kolečkem za každých dalších 10 m</t>
  </si>
  <si>
    <t>931568189</t>
  </si>
  <si>
    <t>Vodorovné přemístění výkopku nebo sypaniny stavebním kolečkem s vyprázdněním kolečka na hromady nebo do dopravního prostředku na vzdálenost do 10 m Příplatek za každých dalších 10 m k ceně -1311</t>
  </si>
  <si>
    <t>162751117</t>
  </si>
  <si>
    <t>Vodorovné přemístění přes 9 000 do 10000 m výkopku/sypaniny z horniny třídy těžitelnosti I skupiny 1 až 3</t>
  </si>
  <si>
    <t>2129978090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</si>
  <si>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</si>
  <si>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162751119</t>
  </si>
  <si>
    <t>Příplatek k vodorovnému přemístění výkopku/sypaniny z horniny třídy těžitelnosti I skupiny 1 až 3 ZKD 1000 m přes 10000 m</t>
  </si>
  <si>
    <t>-793990176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</si>
  <si>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</si>
  <si>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3,235*10</t>
  </si>
  <si>
    <t>171201231</t>
  </si>
  <si>
    <t>Poplatek za uložení zeminy a kamení na recyklační skládce (skládkovné) kód odpadu 17 05 04</t>
  </si>
  <si>
    <t>-1101756554</t>
  </si>
  <si>
    <t>Poplatek za uložení stavebního odpadu na recyklační skládce (skládkovné) zeminy a kamení zatříděného do Katalogu odpadů pod kódem 17 05 04</t>
  </si>
  <si>
    <t>3,235*1,9</t>
  </si>
  <si>
    <t>181912112</t>
  </si>
  <si>
    <t>Úprava pláně v hornině třídy těžitelnosti I skupiny 3 se zhutněním ručně</t>
  </si>
  <si>
    <t>-720657569</t>
  </si>
  <si>
    <t>Úprava pláně vyrovnáním výškových rozdílů ručně v hornině třídy těžitelnosti I skupiny 3 se zhutněním</t>
  </si>
  <si>
    <t>Svislé a kompletní konstrukce</t>
  </si>
  <si>
    <t>311231117</t>
  </si>
  <si>
    <t>Zdivo nosné z cihel dl 290 mm P7 až 15 na SMS 10 MPa</t>
  </si>
  <si>
    <t>1692206089</t>
  </si>
  <si>
    <t>Zdivo z cihel pálených nosné z cihel plných dl. 290 mm P 7 až 15, na maltu ze suché směsi 10 MPa</t>
  </si>
  <si>
    <t>pozn.11 - obezdění VZT</t>
  </si>
  <si>
    <t>317944323</t>
  </si>
  <si>
    <t>Válcované nosníky č.14 až 22 dodatečně osazované do připravených otvorů</t>
  </si>
  <si>
    <t>-1664686256</t>
  </si>
  <si>
    <t>Válcované nosníky dodatečně osazované do připravených otvorů bez zazdění hlav č. 14 až 22</t>
  </si>
  <si>
    <t>pozn.10</t>
  </si>
  <si>
    <t>1,05*0,016</t>
  </si>
  <si>
    <t>346481111</t>
  </si>
  <si>
    <t>Zaplentování rýh, potrubí, výklenků, nosníků nebo nik ve stěnách rabicovým pletivem</t>
  </si>
  <si>
    <t>1679403591</t>
  </si>
  <si>
    <t>Zaplentování rýh, potrubí, válcovaných nosníků, výklenků nebo nik jakéhokoliv tvaru, na maltu ve stěnách nebo před stěnami rabicovým pletivem</t>
  </si>
  <si>
    <t>1,05*0,5</t>
  </si>
  <si>
    <t>Vodorovné konstrukce</t>
  </si>
  <si>
    <t>413232211</t>
  </si>
  <si>
    <t>Zazdívka zhlaví válcovaných nosníků v do 150 mm</t>
  </si>
  <si>
    <t>1699426356</t>
  </si>
  <si>
    <t>Zazdívka zhlaví stropních trámů nebo válcovaných nosníků pálenými cihlami válcovaných nosníků, výšky do 150 mm</t>
  </si>
  <si>
    <t>Úpravy povrchů, podlahy a osazování výplní</t>
  </si>
  <si>
    <t>61</t>
  </si>
  <si>
    <t>Úprava povrchů vnitřních</t>
  </si>
  <si>
    <t>611325418</t>
  </si>
  <si>
    <t>Oprava vnitřní vápenocementové hladké omítky stropů v rozsahu plochy přes 30 do 50 % s celoplošným přeštukováním</t>
  </si>
  <si>
    <t>921090782</t>
  </si>
  <si>
    <t>Oprava vápenocementové omítky vnitřních ploch hladké, tloušťky do 20 mm, s celoplošným přeštukováním, tloušťky štuku 3 mm stropů, v rozsahu opravované plochy přes 30 do 50%</t>
  </si>
  <si>
    <t>612325225</t>
  </si>
  <si>
    <t>Vápenocementová štuková omítka malých ploch přes 1 do 4 m2 na stěnách</t>
  </si>
  <si>
    <t>-1658465856</t>
  </si>
  <si>
    <t>Vápenocementová omítka jednotlivých malých ploch štuková na stěnách, plochy jednotlivě přes 1,0 do 4 m2</t>
  </si>
  <si>
    <t>pozn.11</t>
  </si>
  <si>
    <t>612325419</t>
  </si>
  <si>
    <t>Oprava vnitřní vápenocementové hladké omítky stěn v rozsahu plochy přes 30 do 50 % s celoplošným přeštukováním</t>
  </si>
  <si>
    <t>1796098321</t>
  </si>
  <si>
    <t>Oprava vápenocementové omítky vnitřních ploch hladké, tloušťky do 20 mm, s celoplošným přeštukováním, tloušťky štuku 3 mm stěn, v rozsahu opravované plochy přes 30 do 50%</t>
  </si>
  <si>
    <t>612325302</t>
  </si>
  <si>
    <t>Vápenocementová štuková omítka ostění nebo nadpraží</t>
  </si>
  <si>
    <t>-1157801996</t>
  </si>
  <si>
    <t>Vápenocementová omítka ostění nebo nadpraží štuková</t>
  </si>
  <si>
    <t>okno W01</t>
  </si>
  <si>
    <t>619995001</t>
  </si>
  <si>
    <t>Začištění omítek kolem oken, dveří, podlah nebo obkladů</t>
  </si>
  <si>
    <t>m</t>
  </si>
  <si>
    <t>-1626408951</t>
  </si>
  <si>
    <t>Začištění omítek (s dodáním hmot) kolem oken, dveří, podlah, obkladů apod.</t>
  </si>
  <si>
    <t>(0,6+0,4*2)*1</t>
  </si>
  <si>
    <t>63</t>
  </si>
  <si>
    <t>Podlahy a podlahové konstrukce</t>
  </si>
  <si>
    <t>631311134</t>
  </si>
  <si>
    <t>Mazanina tl přes 120 do 240 mm z betonu prostého bez zvýšených nároků na prostředí tř. C 16/20</t>
  </si>
  <si>
    <t>-234591504</t>
  </si>
  <si>
    <t>Mazanina z betonu prostého bez zvýšených nároků na prostředí tl. přes 120 do 240 mm tř. C 16/20</t>
  </si>
  <si>
    <t>631311136</t>
  </si>
  <si>
    <t>Mazanina tl přes 120 do 240 mm z betonu prostého bez zvýšených nároků na prostředí tř. C 25/30</t>
  </si>
  <si>
    <t>1706830181</t>
  </si>
  <si>
    <t>Mazanina z betonu prostého bez zvýšených nároků na prostředí tl. přes 120 do 240 mm tř. C 25/30</t>
  </si>
  <si>
    <t>631319175</t>
  </si>
  <si>
    <t>Příplatek k mazanině tl přes 120 do 240 mm za stržení povrchu spodní vrstvy před vložením výztuže</t>
  </si>
  <si>
    <t>1819502950</t>
  </si>
  <si>
    <t>Příplatek k cenám mazanin za stržení povrchu spodní vrstvy mazaniny latí před vložením výztuže nebo pletiva pro tl. obou vrstev mazaniny přes 120 do 240 mm</t>
  </si>
  <si>
    <t>631362021</t>
  </si>
  <si>
    <t>Výztuž mazanin svařovanými sítěmi Kari</t>
  </si>
  <si>
    <t>-1196271104</t>
  </si>
  <si>
    <t>Výztuž mazanin ze svařovaných sítí z drátů typu KARI</t>
  </si>
  <si>
    <t>29,65*0,0031*2*1,15</t>
  </si>
  <si>
    <t>635111242</t>
  </si>
  <si>
    <t>Násyp pod podlahy z hrubého kameniva 16-32 se zhutněním</t>
  </si>
  <si>
    <t>380220813</t>
  </si>
  <si>
    <t>Násyp ze štěrkopísku, písku nebo kameniva pod podlahy se zhutněním z kameniva hrubého 16-32</t>
  </si>
  <si>
    <t>29,65*0,10</t>
  </si>
  <si>
    <t>64</t>
  </si>
  <si>
    <t>Osazování výplní otvorů</t>
  </si>
  <si>
    <t>641941111</t>
  </si>
  <si>
    <t>Osazování kovových rámů oken do 1 m2 na MC</t>
  </si>
  <si>
    <t>786694367</t>
  </si>
  <si>
    <t>Osazování rámů kovových okenních na cementovou maltu, o ploše do 1 m2</t>
  </si>
  <si>
    <t>M</t>
  </si>
  <si>
    <t>553-001</t>
  </si>
  <si>
    <t>okenní výplň z tahokovu 600x400mm vč.rámu a povrchové úpravy - viz pozn.1</t>
  </si>
  <si>
    <t>1446909953</t>
  </si>
  <si>
    <t>553-003</t>
  </si>
  <si>
    <t>větrací mřížka 900x500mm provedení AL</t>
  </si>
  <si>
    <t>-988262408</t>
  </si>
  <si>
    <t>642944121</t>
  </si>
  <si>
    <t>Osazování ocelových zárubní dodatečné pl do 2,5 m2</t>
  </si>
  <si>
    <t>-1277420290</t>
  </si>
  <si>
    <t>Osazení ocelových dveřních zárubní lisovaných nebo z úhelníků dodatečně s vybetonováním prahu, plochy do 2,5 m2</t>
  </si>
  <si>
    <t>pozn.3 - rám je součástí dodávky dveří</t>
  </si>
  <si>
    <t>26</t>
  </si>
  <si>
    <t>1219075293</t>
  </si>
  <si>
    <t>27</t>
  </si>
  <si>
    <t>952901111</t>
  </si>
  <si>
    <t>Vyčištění budov bytové a občanské výstavby při výšce podlaží do 4 m</t>
  </si>
  <si>
    <t>-3326117</t>
  </si>
  <si>
    <t>Vyčištění budov nebo objektů před předáním do užívání budov bytové nebo občanské výstavby, světlé výšky podlaží do 4 m</t>
  </si>
  <si>
    <t>28</t>
  </si>
  <si>
    <t>953943125</t>
  </si>
  <si>
    <t>Osazování výrobků přes 30 do 120 kg/kus do betonu</t>
  </si>
  <si>
    <t>1261341082</t>
  </si>
  <si>
    <t>Osazování drobných kovových předmětů výrobků ostatních jinde neuvedených do betonu se zajištěním polohy k bednění či k výztuži před zabetonováním hmotnosti přes 30 do 120 kg/kus</t>
  </si>
  <si>
    <t>29</t>
  </si>
  <si>
    <t>553-002</t>
  </si>
  <si>
    <t>poklop vč.rámu a povrchové úpravy - specifikace viz detail D2</t>
  </si>
  <si>
    <t>-1169152594</t>
  </si>
  <si>
    <t>30</t>
  </si>
  <si>
    <t>953943211</t>
  </si>
  <si>
    <t>Osazování hasicího přístroje</t>
  </si>
  <si>
    <t>1747555044</t>
  </si>
  <si>
    <t>Osazování drobných kovových předmětů kotvených do stěny hasicího přístroje</t>
  </si>
  <si>
    <t>31</t>
  </si>
  <si>
    <t>44932211</t>
  </si>
  <si>
    <t>přístroj hasicí ruční 55B</t>
  </si>
  <si>
    <t>2002505430</t>
  </si>
  <si>
    <t>32</t>
  </si>
  <si>
    <t>953993311</t>
  </si>
  <si>
    <t>Osazení bezpečnostní, orientační nebo informační tabulky samolepicí</t>
  </si>
  <si>
    <t>189676541</t>
  </si>
  <si>
    <t>33</t>
  </si>
  <si>
    <t>73534561</t>
  </si>
  <si>
    <t>tabulka bezpečnostní fotoluminiscenční samolepící</t>
  </si>
  <si>
    <t>-866944087</t>
  </si>
  <si>
    <t>34</t>
  </si>
  <si>
    <t>-1253396643</t>
  </si>
  <si>
    <t>35</t>
  </si>
  <si>
    <t>766622216</t>
  </si>
  <si>
    <t>Montáž plastových oken plochy do 1 m2 otevíravých s rámem do zdiva</t>
  </si>
  <si>
    <t>-422053555</t>
  </si>
  <si>
    <t>Montáž oken plastových plochy do 1 m2 včetně montáže rámu otevíravých do zdiva</t>
  </si>
  <si>
    <t>36</t>
  </si>
  <si>
    <t>611-W01</t>
  </si>
  <si>
    <t>okno plast 600x400mm vč.kování a doplňků - viz tab.PSV ozn.W01</t>
  </si>
  <si>
    <t>2080907386</t>
  </si>
  <si>
    <t>37</t>
  </si>
  <si>
    <t>998766101</t>
  </si>
  <si>
    <t>Přesun hmot tonážní pro kce truhlářské v objektech v do 6 m</t>
  </si>
  <si>
    <t>-304353664</t>
  </si>
  <si>
    <t>Přesun hmot pro konstrukce truhlářské stanovený z hmotnosti přesunovaného materiálu vodorovná dopravní vzdálenost do 50 m v objektech výšky do 6 m</t>
  </si>
  <si>
    <t>767</t>
  </si>
  <si>
    <t>Konstrukce zámečnické</t>
  </si>
  <si>
    <t>38</t>
  </si>
  <si>
    <t>767646510</t>
  </si>
  <si>
    <t>Montáž dveří protipožárního uzávěru jednokřídlového</t>
  </si>
  <si>
    <t>1187371580</t>
  </si>
  <si>
    <t>Montáž dveří ocelových nebo hliníkových protipožárních uzávěrů jednokřídlových</t>
  </si>
  <si>
    <t>39</t>
  </si>
  <si>
    <t>553-D01</t>
  </si>
  <si>
    <t>dveře ocelové protipožární EW 30,1220x1960mm vč.rámu, kování a povrchové úpravy - specifikace viz tab.PSV ozn.D01</t>
  </si>
  <si>
    <t>1671959356</t>
  </si>
  <si>
    <t>40</t>
  </si>
  <si>
    <t>767649191</t>
  </si>
  <si>
    <t xml:space="preserve">Montáž dveří - samozavírače </t>
  </si>
  <si>
    <t>217972790</t>
  </si>
  <si>
    <t>Montáž dveří ocelových nebo hliníkových doplňků dveří samozavírače hydraulického</t>
  </si>
  <si>
    <t>41</t>
  </si>
  <si>
    <t>549-D01</t>
  </si>
  <si>
    <t>samozavírač s hřebenovou technologií pro požární dveře - specifikace viz dveře D01</t>
  </si>
  <si>
    <t>-1290025097</t>
  </si>
  <si>
    <t>42</t>
  </si>
  <si>
    <t>998767101</t>
  </si>
  <si>
    <t>Přesun hmot tonážní pro zámečnické konstrukce v objektech v do 6 m</t>
  </si>
  <si>
    <t>-922540163</t>
  </si>
  <si>
    <t>Přesun hmot pro zámečnické konstrukce stanovený z hmotnosti přesunovaného materiálu vodorovná dopravní vzdálenost do 50 m v objektech výšky do 6 m</t>
  </si>
  <si>
    <t>771</t>
  </si>
  <si>
    <t>Podlahy z dlaždic</t>
  </si>
  <si>
    <t>43</t>
  </si>
  <si>
    <t>771111011</t>
  </si>
  <si>
    <t>Vysátí podkladu před pokládkou dlažby</t>
  </si>
  <si>
    <t>-1643379183</t>
  </si>
  <si>
    <t>Příprava podkladu před provedením dlažby vysátí podlah</t>
  </si>
  <si>
    <t>29,65</t>
  </si>
  <si>
    <t>44</t>
  </si>
  <si>
    <t>771121011</t>
  </si>
  <si>
    <t>Nátěr penetrační na podlahu</t>
  </si>
  <si>
    <t>178302945</t>
  </si>
  <si>
    <t>Příprava podkladu před provedením dlažby nátěr penetrační na podlahu</t>
  </si>
  <si>
    <t>45</t>
  </si>
  <si>
    <t>771474113</t>
  </si>
  <si>
    <t>Montáž soklů z dlaždic keramických rovných flexibilní lepidlo v přes 90 do 120 mm</t>
  </si>
  <si>
    <t>-1385755242</t>
  </si>
  <si>
    <t>Montáž soklů z dlaždic keramických lepených flexibilním lepidlem rovných, výšky přes 90 do 120 mm</t>
  </si>
  <si>
    <t>č004 + pozn.7</t>
  </si>
  <si>
    <t>(7,2+4,6+1,1)*2</t>
  </si>
  <si>
    <t>-0,9+0,6*2</t>
  </si>
  <si>
    <t>46</t>
  </si>
  <si>
    <t>59761275</t>
  </si>
  <si>
    <t>sokl-dlažba keramická slinutá hladká do interiéru i exteriéru 300x100mm</t>
  </si>
  <si>
    <t>-1420487403</t>
  </si>
  <si>
    <t>(26,1/0,3)*1,1</t>
  </si>
  <si>
    <t>47</t>
  </si>
  <si>
    <t>771574112</t>
  </si>
  <si>
    <t>Montáž podlah keramických hladkých lepených flexibilním lepidlem přes 9 do 12 ks/m2</t>
  </si>
  <si>
    <t>1786648616</t>
  </si>
  <si>
    <t>Montáž podlah z dlaždic keramických lepených flexibilním lepidlem maloformátových hladkých přes 9 do 12 ks/m2</t>
  </si>
  <si>
    <t>48</t>
  </si>
  <si>
    <t>59761003</t>
  </si>
  <si>
    <t>dlažba keramická hutná hladká do interiéru přes 9 do 12ks/m2</t>
  </si>
  <si>
    <t>1044953043</t>
  </si>
  <si>
    <t>29,65*1,1</t>
  </si>
  <si>
    <t>49</t>
  </si>
  <si>
    <t>771591115</t>
  </si>
  <si>
    <t>Podlahy spárování silikonem</t>
  </si>
  <si>
    <t>1189839839</t>
  </si>
  <si>
    <t>Podlahy - dokončovací práce spárování silikonem</t>
  </si>
  <si>
    <t>50</t>
  </si>
  <si>
    <t>771591116</t>
  </si>
  <si>
    <t>Podlahy spárování epoxidem</t>
  </si>
  <si>
    <t>1466689461</t>
  </si>
  <si>
    <t>Podlahy - dokončovací práce spárování epoxidem</t>
  </si>
  <si>
    <t>51</t>
  </si>
  <si>
    <t>771592011</t>
  </si>
  <si>
    <t>Čištění vnitřních ploch podlah nebo schodišť po položení dlažby chemickými prostředky</t>
  </si>
  <si>
    <t>446592024</t>
  </si>
  <si>
    <t>Čištění vnitřních ploch po položení dlažby podlah nebo schodišť chemickými prostředky</t>
  </si>
  <si>
    <t>52</t>
  </si>
  <si>
    <t>998771101</t>
  </si>
  <si>
    <t>Přesun hmot tonážní pro podlahy z dlaždic v objektech v do 6 m</t>
  </si>
  <si>
    <t>989396364</t>
  </si>
  <si>
    <t>Přesun hmot pro podlahy z dlaždic stanovený z hmotnosti přesunovaného materiálu vodorovná dopravní vzdálenost do 50 m v objektech výšky do 6 m</t>
  </si>
  <si>
    <t>777</t>
  </si>
  <si>
    <t>Podlahy lité</t>
  </si>
  <si>
    <t>53</t>
  </si>
  <si>
    <t>777111111</t>
  </si>
  <si>
    <t>Vysátí podkladu před provedením lité podlahy</t>
  </si>
  <si>
    <t>947272807</t>
  </si>
  <si>
    <t>Příprava podkladu před provedením litých podlah vysátí</t>
  </si>
  <si>
    <t>F2</t>
  </si>
  <si>
    <t>28,63</t>
  </si>
  <si>
    <t>1,4*1,25</t>
  </si>
  <si>
    <t>54</t>
  </si>
  <si>
    <t>777111121</t>
  </si>
  <si>
    <t>Ruční broušení podkladu před provedením lité podlahy ( v místě styku se stěnou, v rozích apod.)</t>
  </si>
  <si>
    <t>1327499295</t>
  </si>
  <si>
    <t>Příprava podkladu před provedením litých podlah obroušení ruční ( v místě styku se stěnou, v rozích apod.)</t>
  </si>
  <si>
    <t>(8,2+2,7+1,6+2,7)*2</t>
  </si>
  <si>
    <t>-2,4*2+0,5*2</t>
  </si>
  <si>
    <t>-1+0,3*2</t>
  </si>
  <si>
    <t>č006</t>
  </si>
  <si>
    <t>1,2+1,4+1,2</t>
  </si>
  <si>
    <t>-1,1</t>
  </si>
  <si>
    <t>55</t>
  </si>
  <si>
    <t>777111141</t>
  </si>
  <si>
    <t>Otryskání podkladu před provedením lité podlahy</t>
  </si>
  <si>
    <t>-472298779</t>
  </si>
  <si>
    <t>Příprava podkladu před provedením litých podlah otryskání</t>
  </si>
  <si>
    <t>56</t>
  </si>
  <si>
    <t>777131105</t>
  </si>
  <si>
    <t>Penetrační epoxidový nátěr podlahy na podklad z čerstvého betonu</t>
  </si>
  <si>
    <t>-1581234434</t>
  </si>
  <si>
    <t>Penetrační nátěr podlahy epoxidový na podklad z čerstvého betonu</t>
  </si>
  <si>
    <t>57</t>
  </si>
  <si>
    <t>777511155A</t>
  </si>
  <si>
    <t>Krycí epoxidová stěrka tloušťky do 4 mm lité podlahy</t>
  </si>
  <si>
    <t>-2083890706</t>
  </si>
  <si>
    <t>58</t>
  </si>
  <si>
    <t>777911113</t>
  </si>
  <si>
    <t>Napojení lité podlahy na stěnu nebo sokl fabionem</t>
  </si>
  <si>
    <t>1056808244</t>
  </si>
  <si>
    <t>59</t>
  </si>
  <si>
    <t>998777101</t>
  </si>
  <si>
    <t>Přesun hmot tonážní pro podlahy lité v objektech v do 6 m</t>
  </si>
  <si>
    <t>916354755</t>
  </si>
  <si>
    <t>Přesun hmot pro podlahy lité stanovený z hmotnosti přesunovaného materiálu vodorovná dopravní vzdálenost do 50 m v objektech výšky do 6 m</t>
  </si>
  <si>
    <t>781</t>
  </si>
  <si>
    <t>Dokončovací práce - obklady</t>
  </si>
  <si>
    <t>60</t>
  </si>
  <si>
    <t>781121011</t>
  </si>
  <si>
    <t>Nátěr penetrační na stěnu</t>
  </si>
  <si>
    <t>-1087810772</t>
  </si>
  <si>
    <t>Příprava podkladu před provedením obkladu nátěr penetrační na stěnu</t>
  </si>
  <si>
    <t>viz odsekání obkladů</t>
  </si>
  <si>
    <t>0,975</t>
  </si>
  <si>
    <t>1,575</t>
  </si>
  <si>
    <t>781151031</t>
  </si>
  <si>
    <t>Celoplošné vyrovnání podkladu stěrkou tl 3 mm</t>
  </si>
  <si>
    <t>2075573415</t>
  </si>
  <si>
    <t>Příprava podkladu před provedením obkladu celoplošné vyrovnání podkladu stěrkou, tloušťky 3 mm</t>
  </si>
  <si>
    <t>62</t>
  </si>
  <si>
    <t>781474112</t>
  </si>
  <si>
    <t>Montáž obkladů vnitřních keramických hladkých přes 9 do 12 ks/m2 lepených flexibilním lepidlem</t>
  </si>
  <si>
    <t>-325676504</t>
  </si>
  <si>
    <t>Montáž obkladů vnitřních stěn z dlaždic keramických lepených flexibilním lepidlem maloformátových hladkých přes 9 do 12 ks/m2</t>
  </si>
  <si>
    <t>59761026</t>
  </si>
  <si>
    <t>obklad keramický hladký do 12ks/m2</t>
  </si>
  <si>
    <t>305137387</t>
  </si>
  <si>
    <t>2,55*1,1</t>
  </si>
  <si>
    <t>781477111</t>
  </si>
  <si>
    <t>Příplatek k montáži obkladů vnitřních keramických hladkých za plochu do 10 m2</t>
  </si>
  <si>
    <t>930095984</t>
  </si>
  <si>
    <t>Montáž obkladů vnitřních stěn z dlaždic keramických Příplatek k cenám za plochu do 10 m2 jednotlivě</t>
  </si>
  <si>
    <t>65</t>
  </si>
  <si>
    <t>998781101</t>
  </si>
  <si>
    <t>Přesun hmot tonážní pro obklady keramické v objektech v do 6 m</t>
  </si>
  <si>
    <t>909311231</t>
  </si>
  <si>
    <t>Přesun hmot pro obklady keramické stanovený z hmotnosti přesunovaného materiálu vodorovná dopravní vzdálenost do 50 m v objektech výšky do 6 m</t>
  </si>
  <si>
    <t>66</t>
  </si>
  <si>
    <t>783314201</t>
  </si>
  <si>
    <t>Základní antikorozní jednonásobný syntetický standardní nátěr zámečnických konstrukcí</t>
  </si>
  <si>
    <t>1558758536</t>
  </si>
  <si>
    <t>Základní antikorozní nátěr zámečnických konstrukcí jednonásobný syntetický standardní</t>
  </si>
  <si>
    <t>viz odrezivění</t>
  </si>
  <si>
    <t>7,925</t>
  </si>
  <si>
    <t>67</t>
  </si>
  <si>
    <t>783317101</t>
  </si>
  <si>
    <t>Krycí jednonásobný syntetický standardní nátěr zámečnických konstrukcí</t>
  </si>
  <si>
    <t>709456210</t>
  </si>
  <si>
    <t>Krycí nátěr (email) zámečnických konstrukcí jednonásobný syntetický standardní</t>
  </si>
  <si>
    <t>68</t>
  </si>
  <si>
    <t>784181101</t>
  </si>
  <si>
    <t>Základní akrylátová jednonásobná bezbarvá penetrace podkladu v místnostech v do 3,80 m</t>
  </si>
  <si>
    <t>-582714989</t>
  </si>
  <si>
    <t>Penetrace podkladu jednonásobná základní akrylátová bezbarvá v místnostech výšky do 3,80 m</t>
  </si>
  <si>
    <t>viz oškrábání</t>
  </si>
  <si>
    <t>398,102</t>
  </si>
  <si>
    <t>69</t>
  </si>
  <si>
    <t>784211121</t>
  </si>
  <si>
    <t>Dvojnásobné bílé malby ze směsí za mokra středně oděruvzdorných v místnostech v do 3,80 m</t>
  </si>
  <si>
    <t>-1421987858</t>
  </si>
  <si>
    <t>Malby z malířských směsí oděruvzdorných za mokra dvojnásobné, bílé za mokra oděruvzdorné středně v místnostech výšky do 3,80 m</t>
  </si>
  <si>
    <t>01A_1 - Zařízení pro vytápění a ochlazování staveb - KOTELNA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</si>
  <si>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Tato část soupisu prací vychází dle vyhlášky 169/2016 Sb. z následujících grafických a textových částí projektové dokumentace: A ZAŘÍZENÍ PRO VYTÁPĚNÍ A OCHLAZOVÁNÍ STAVEB 1.4A.1 TECHNICKÁ ZPRÁVA – ÚT 1.4A.2 PŮDORYS 1.PP – ÚT 1.4A.3 PŮDORYS 1.NP – NOVÁ BUDOVA – ÚT 1.4A.4 PŮDORYS 1.NP MEZIPATRO – NOVÁ BUDOVA – ÚT 1.4A.5 PŮDORYS 2.NP – NOVÁ BUDOVA – ÚT 1.4A.6 PŮDORYS 3.NP – ÚT 1.4A.7 SCHÉMA ZAPOJENÍ – ÚT</t>
  </si>
  <si>
    <t xml:space="preserve">    713 - Izolace tepelné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</si>
  <si>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</si>
  <si>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</si>
  <si>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</si>
  <si>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</si>
  <si>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741 - Elektroinstalace - silnoproud</t>
  </si>
  <si>
    <t>M - Práce a dodávky M</t>
  </si>
  <si>
    <t xml:space="preserve">    23-M - Montáže potrubí</t>
  </si>
  <si>
    <t xml:space="preserve">    58-M - Revize vyhrazených technických zařízení</t>
  </si>
  <si>
    <t>94541211X</t>
  </si>
  <si>
    <t>Teleskopická hydraulická montážní plošina výška zdvihu do 21 m v rozsahu potřebném k provedení díla dle harmonogramu stavby</t>
  </si>
  <si>
    <t>-276316371</t>
  </si>
  <si>
    <t>Teleskopická hydraulická montážní plošina výška zdvihu do 21 m v rozsahu potřebném k provedení díla dle harmonogramu stavby (vložkování komínu a jeho nezbytné úpravy)</t>
  </si>
  <si>
    <t>997013211</t>
  </si>
  <si>
    <t>Vnitrostaveništní doprava suti a vybouraných hmot pro budovy v do 6 m ručně</t>
  </si>
  <si>
    <t>-1380942340</t>
  </si>
  <si>
    <t xml:space="preserve">Vnitrostaveništní doprava suti a vybouraných hmot  vodorovně do 50 m svisle ručně pro budovy a haly výšky do 6 m</t>
  </si>
  <si>
    <t>-541475213</t>
  </si>
  <si>
    <t xml:space="preserve">Odvoz suti a vybouraných hmot na skládku nebo meziskládku  se složením, na vzdálenost do 1 km</t>
  </si>
  <si>
    <t>-2047573761</t>
  </si>
  <si>
    <t xml:space="preserve">Odvoz suti a vybouraných hmot na skládku nebo meziskládku  se složením, na vzdálenost Příplatek k ceně za každý další i započatý 1 km přes 1 km</t>
  </si>
  <si>
    <t>5,464*18 'Přepočtené koeficientem množství</t>
  </si>
  <si>
    <t>382629995</t>
  </si>
  <si>
    <t>997013814</t>
  </si>
  <si>
    <t>Poplatek za uložení na skládce (skládkovné) stavebního odpadu izolací kód odpadu 17 06 04</t>
  </si>
  <si>
    <t>-808828236</t>
  </si>
  <si>
    <t>Poplatek za uložení stavebního odpadu na skládce (skládkovné) z izolačních materiálů zatříděného do Katalogu odpadů pod kódem 17 06 04</t>
  </si>
  <si>
    <t>713</t>
  </si>
  <si>
    <t>Izolace tepelné</t>
  </si>
  <si>
    <t>713461851</t>
  </si>
  <si>
    <t>Odstranění izolace tepelné potrubí potrubními pouzdry slepenými tl do 50 mm</t>
  </si>
  <si>
    <t>471081096</t>
  </si>
  <si>
    <t xml:space="preserve">Odstranění tepelné izolace potrubí, ohybů a armatur tvarovkami nebo deskami  potrubními pouzdry staženými drátem přilepenými v příčných a podélných spojích potrubí, tloušťka izolace do 50 mm</t>
  </si>
  <si>
    <t>130+50</t>
  </si>
  <si>
    <t>713463211</t>
  </si>
  <si>
    <t>Montáž izolace tepelné potrubí potrubními pouzdry s Al fólií staženými Al páskou 1x D do 50 mm</t>
  </si>
  <si>
    <t>-349770094</t>
  </si>
  <si>
    <t xml:space="preserve">Montáž izolace tepelné potrubí a ohybů tvarovkami nebo deskami  potrubními pouzdry s povrchovou úpravou hliníkovou fólií (izolační materiál ve specifikaci) přelepenými samolepící hliníkovou páskou potrubí jednovrstvá D do 50 mm</t>
  </si>
  <si>
    <t>16+20+60+50</t>
  </si>
  <si>
    <t>63154572</t>
  </si>
  <si>
    <t>pouzdro izolační potrubní z minerální vlny s Al fólií max. 250/100°C 35/40mm</t>
  </si>
  <si>
    <t>1306225155</t>
  </si>
  <si>
    <t>63154533</t>
  </si>
  <si>
    <t>pouzdro izolační potrubní z minerální vlny s Al fólií max. 250/100°C 42/30mm</t>
  </si>
  <si>
    <t>284411844</t>
  </si>
  <si>
    <t>63154534</t>
  </si>
  <si>
    <t>pouzdro izolační potrubní z minerální vlny s Al fólií max. 250/100°C 48/30mm</t>
  </si>
  <si>
    <t>-1809543980</t>
  </si>
  <si>
    <t>63154605</t>
  </si>
  <si>
    <t>pouzdro izolační potrubní z minerální vlny s Al fólií max. 250/100°C 60/50mm</t>
  </si>
  <si>
    <t>-1279781272</t>
  </si>
  <si>
    <t>63154001</t>
  </si>
  <si>
    <t>páska samolepící hliníková š 50mm dl 50m</t>
  </si>
  <si>
    <t>1077025649</t>
  </si>
  <si>
    <t>713463212</t>
  </si>
  <si>
    <t>Montáž izolace tepelné potrubí potrubními pouzdry s Al fólií staženými Al páskou 1x D do 100 mm</t>
  </si>
  <si>
    <t>1448219104</t>
  </si>
  <si>
    <t xml:space="preserve">Montáž izolace tepelné potrubí a ohybů tvarovkami nebo deskami  potrubními pouzdry s povrchovou úpravou hliníkovou fólií (izolační materiál ve specifikaci) přelepenými samolepící hliníkovou páskou potrubí jednovrstvá D přes 50 do 100 mm</t>
  </si>
  <si>
    <t>63154607</t>
  </si>
  <si>
    <t>pouzdro izolační potrubní z minerální vlny s Al fólií max. 250/100°C 76/50mm</t>
  </si>
  <si>
    <t>-1156224222</t>
  </si>
  <si>
    <t>713471212</t>
  </si>
  <si>
    <t>Montáž tepelné izolace armatur snímatelnými pouzdry na suchý zip</t>
  </si>
  <si>
    <t>-869016129</t>
  </si>
  <si>
    <t>Montáž izolace tepelné potrubí, ohybů, přírub, armatur nebo tvarovek snímatelnými pouzdry s vrstvenou izolací s upevněním na suchý zip (izolační materiál ve specifikaci) armatur</t>
  </si>
  <si>
    <t>6315460R1</t>
  </si>
  <si>
    <t>Snímatelné izolační pouzdro na armaturu do DN50</t>
  </si>
  <si>
    <t>-773391477</t>
  </si>
  <si>
    <t>998713101</t>
  </si>
  <si>
    <t>Přesun hmot tonážní pro izolace tepelné v objektech v do 6 m</t>
  </si>
  <si>
    <t>-587289867</t>
  </si>
  <si>
    <t>Přesun hmot pro izolace tepelné stanovený z hmotnosti přesunovaného materiálu vodorovná dopravní vzdálenost do 50 m v objektech výšky do 6 m</t>
  </si>
  <si>
    <t>731</t>
  </si>
  <si>
    <t>Ústřední vytápění - kotelny</t>
  </si>
  <si>
    <t>731200828</t>
  </si>
  <si>
    <t>Demontáž kotle ocelového na plynná nebo kapalná paliva výkon přes 75 do 100 kW</t>
  </si>
  <si>
    <t>-973824415</t>
  </si>
  <si>
    <t>Demontáž kotlů ocelových na kapalná nebo plynná paliva, o výkonu přes 75 do 100 kW</t>
  </si>
  <si>
    <t>731202810</t>
  </si>
  <si>
    <t>Rozřezání kotle ocelového demontovaného hmotnosti do 500 kg</t>
  </si>
  <si>
    <t>1127569500</t>
  </si>
  <si>
    <t xml:space="preserve">Demontáž kotlů ocelových  rozřezání demontovaných kotlů ocelových, o hmotnosti do 500 kg</t>
  </si>
  <si>
    <t>731391813</t>
  </si>
  <si>
    <t>Vypuštění vody z kotle samospádem pl kotle přes 10 do 20 m2</t>
  </si>
  <si>
    <t>2010242470</t>
  </si>
  <si>
    <t>Vypuštění vody z kotlů do kanalizace samospádem o výhřevné ploše kotlů přes 10 do 20 m2</t>
  </si>
  <si>
    <t>731vp13r</t>
  </si>
  <si>
    <t>Demontáž stávajícího systému odkouření od kotlů</t>
  </si>
  <si>
    <t>-22635869</t>
  </si>
  <si>
    <t>Demontáž stávajícího systému odkouření od kotlů - společný kouřovod DN160, dopojení ke kotlům DN80 a stávající nerezová vložka v komíně DN200 mm</t>
  </si>
  <si>
    <t>731vp11</t>
  </si>
  <si>
    <t>Montáž kotle ocelového stacionárního na plyn kondenzačního o výkonu do 100 kW</t>
  </si>
  <si>
    <t>1620753284</t>
  </si>
  <si>
    <t>4841765R1</t>
  </si>
  <si>
    <t xml:space="preserve">Stacionární plynový kondenzační kotel, jmenovitý výkon 15,5 - 93,0 kW (80/60°C), levé provedení </t>
  </si>
  <si>
    <t>-567312257</t>
  </si>
  <si>
    <t>Stacionární kondenzační kotel o výkonu 100 kW při spádu 50/30 °C - levé provedení 
(93,0 kW při spádu 80/60 °C)
Minimální výkon 17,2 kW při spádu 50/30 °C (15,5 kW při spádu 80/60 °C) – modulace 1:6
Min.-max. příkon 15,8 – 95,1 kW
Výměník tepla ze slitiny Al-Si
Integrovaný předsměšovací hořák, normovaný emisní faktor dle EN15502 - CO 16 mg/kWh, NOx 54 mg/kWh
Připojovací tlak plynu 17-25 mbar
Max. výstupní teplota až 95 °C
Max. provozní tlak 6 bar
Max. ΔT výstup-zpátečka je 50 K při plném výkonu
Elektrický příkon min/max – 28/156 W
Hmotnost 124 kg (minimální transportní 90 kg)
Regulační systém výrobce kotlů, který v základu umožňuje připojení přes internet (připojení přes LAN kabel, koncovka RJ45) – zrcadlení displeje regulátoru ve webovém prohlížeči.
- dodávka včetně základní řídící jednotky kotle</t>
  </si>
  <si>
    <t>4841765R11</t>
  </si>
  <si>
    <t xml:space="preserve">Stacionární plynový kondenzační kotel, jmenovitý výkon 15,5 - 93,0 kW (80/60°C), pravé provedení </t>
  </si>
  <si>
    <t>-956177679</t>
  </si>
  <si>
    <t>Stacionární kondenzační kotel o výkonu 100 kW při spádu 50/30 °C - pravé provedení 
(93,0 kW při spádu 80/60 °C)
Minimální výkon 17,2 kW při spádu 50/30 °C (15,5 kW při spádu 80/60 °C) – modulace 1:6
Min.-max. příkon 15,8 – 95,1 kW
Výměník tepla ze slitiny Al-Si
Integrovaný předsměšovací hořák, normovaný emisní faktor dle EN15502 - CO 16 mg/kWh, NOx 54 mg/kWh
Připojovací tlak plynu 17-25 mbar
Max. výstupní teplota až 95 °C
Max. provozní tlak 6 bar
Max. ΔT výstup-zpátečka je 50 K při plném výkonu
Elektrický příkon min/max – 28/156 W
Hmotnost 124 kg (minimální transportní 90 kg)
Regulační systém výrobce kotlů, který v základu umožňuje připojení přes internet (připojení přes LAN kabel, koncovka RJ45) – zrcadlení displeje regulátoru ve webovém prohlížeči.
- dodávka včetně základní řídící jednotky kotle</t>
  </si>
  <si>
    <t>4841765R2</t>
  </si>
  <si>
    <t>Sada pro připojení expanzní nádoby na kotel, vč. vypouštění, 1"</t>
  </si>
  <si>
    <t>1877381146</t>
  </si>
  <si>
    <t>484vp2</t>
  </si>
  <si>
    <t xml:space="preserve">Plynový filtr 3/4" </t>
  </si>
  <si>
    <t>-1924005049</t>
  </si>
  <si>
    <t>Plynový filtr 3/4"</t>
  </si>
  <si>
    <t>731vp12</t>
  </si>
  <si>
    <t>Montáž hydraulického systémového propojení DN50/65, pojistné sady a příslušenství</t>
  </si>
  <si>
    <t>-1624231090</t>
  </si>
  <si>
    <t>484vp3</t>
  </si>
  <si>
    <t>Kaskádová sada propojení DN50/DN65, vč. uzavíracích klapek s pohonem a izolace</t>
  </si>
  <si>
    <t>-471549272</t>
  </si>
  <si>
    <t>Kaskádová sada propojení DN50/DN65, obsahuje potrubí s izolací, dvě uzavírací klapky s pohonem, dva uzavírací ventily a čtyři adaptéry pro připojení na přírubu.</t>
  </si>
  <si>
    <t>4841765R3</t>
  </si>
  <si>
    <t xml:space="preserve">Pojistná skupina kotle, vč. pojistného ventilu 3 bary, manometru a odvzdušnění  a izolace</t>
  </si>
  <si>
    <t>-965851971</t>
  </si>
  <si>
    <t>484vp9</t>
  </si>
  <si>
    <t>Neutralizační zařízení NE0.1, vč. granulátu</t>
  </si>
  <si>
    <t>324360226</t>
  </si>
  <si>
    <t>731vp13</t>
  </si>
  <si>
    <t>Montáž systému společného odkouření do stávajícího komínového tělesa</t>
  </si>
  <si>
    <t>19927068</t>
  </si>
  <si>
    <t>484vp1011</t>
  </si>
  <si>
    <t>Sada společného odkouření DN110/DN125 pro 2 kotle</t>
  </si>
  <si>
    <t>-194172727</t>
  </si>
  <si>
    <t>Sada společného odkouření DN110/DN125 pro 2 kotle, vč. spalinových motorických klapek K+W DN110</t>
  </si>
  <si>
    <t>484vp1016</t>
  </si>
  <si>
    <t>Koleno DN125, 87°</t>
  </si>
  <si>
    <t>1725446744</t>
  </si>
  <si>
    <t>484vp1018</t>
  </si>
  <si>
    <t>Trubka revizní DN125, délka 255 mm</t>
  </si>
  <si>
    <t>-1045002815</t>
  </si>
  <si>
    <t>484vp1014</t>
  </si>
  <si>
    <t>Sada odkouření DN125 v šachtě</t>
  </si>
  <si>
    <t>616750438</t>
  </si>
  <si>
    <t>Sada odkouření DN125 v šachtě, obsahuje provětrávací průchodku do šachty s krytem, patní koleno s montážní lištou, 6 rozpěrných držáků, nerezovou trubku vyústění a nerezový horní kryt šachty</t>
  </si>
  <si>
    <t>484vp1021</t>
  </si>
  <si>
    <t>Trubka DN125, 1000 mm</t>
  </si>
  <si>
    <t>815243896</t>
  </si>
  <si>
    <t>484vp1020</t>
  </si>
  <si>
    <t>Trubka DN125, 2000 mm</t>
  </si>
  <si>
    <t>-521423393</t>
  </si>
  <si>
    <t>484vp84</t>
  </si>
  <si>
    <t>Kotvící prvky komín.tělesa, pomocné prvky pro uchycení komínu</t>
  </si>
  <si>
    <t>934195830</t>
  </si>
  <si>
    <t>Kotvící prvky komín.tělesa, pomocné prvky pro uchycení komínu
na ocel.konstrukci, ocel.nosník apod.</t>
  </si>
  <si>
    <t>731vp14r</t>
  </si>
  <si>
    <t>Vyčištění stávajícího průduchu komínového tělesa</t>
  </si>
  <si>
    <t>-1129437529</t>
  </si>
  <si>
    <t>731vp17</t>
  </si>
  <si>
    <t>Rozbor topné vody</t>
  </si>
  <si>
    <t>-1769064885</t>
  </si>
  <si>
    <t>731vp18</t>
  </si>
  <si>
    <t>Revize spalinové cesty</t>
  </si>
  <si>
    <t>-157018799</t>
  </si>
  <si>
    <t>731vp19</t>
  </si>
  <si>
    <t>Kontrola zařízení před uvedením do provozu</t>
  </si>
  <si>
    <t>2051352671</t>
  </si>
  <si>
    <t>731vp20</t>
  </si>
  <si>
    <t>Uvedení kotlů do provozu, revize</t>
  </si>
  <si>
    <t>-130090454</t>
  </si>
  <si>
    <t xml:space="preserve">Uvedení kotlů do provozu, revize
Zahrnuje práci techniků, cestovné, spuštění kotle a kontrolu funkcí dle kontrolního seznamu, protokoly a dokumentace pro provozovatele. </t>
  </si>
  <si>
    <t>731vp21</t>
  </si>
  <si>
    <t>Uvedení do provozu prvků regulace</t>
  </si>
  <si>
    <t>27182473</t>
  </si>
  <si>
    <t>998731101</t>
  </si>
  <si>
    <t>Přesun hmot tonážní pro kotelny v objektech v do 6 m</t>
  </si>
  <si>
    <t>-1700030191</t>
  </si>
  <si>
    <t>Přesun hmot pro kotelny stanovený z hmotnosti přesunovaného materiálu vodorovná dopravní vzdálenost do 50 m v objektech výšky do 6 m</t>
  </si>
  <si>
    <t>732</t>
  </si>
  <si>
    <t>Ústřední vytápění - strojovny</t>
  </si>
  <si>
    <t>732110812</t>
  </si>
  <si>
    <t>Demontáž rozdělovače nebo sběrače DN přes 100 do 200</t>
  </si>
  <si>
    <t>-1102978488</t>
  </si>
  <si>
    <t>Demontáž těles rozdělovačů a sběračů přes 100 do DN 200</t>
  </si>
  <si>
    <t>73211212R10</t>
  </si>
  <si>
    <t>Demontáž detekčního systému zabezpečení kotelny včetně čidel, detektorů, kabeláže apod.</t>
  </si>
  <si>
    <t>1989284417</t>
  </si>
  <si>
    <t>73211212R11</t>
  </si>
  <si>
    <t>Demontáž stávajícího systému MaR - rozvaděč MaR včetně vybavení, čidla, kabeláž apod.</t>
  </si>
  <si>
    <t>1634495354</t>
  </si>
  <si>
    <t>73211212R12</t>
  </si>
  <si>
    <t>Demontáž a ekologická likvidace stávajících kabelových rozvodů</t>
  </si>
  <si>
    <t>1571580448</t>
  </si>
  <si>
    <t>732212815</t>
  </si>
  <si>
    <t>Demontáž ohříváku zásobníkového stojatého obsah do 1600 l</t>
  </si>
  <si>
    <t>-1712286002</t>
  </si>
  <si>
    <t>Demontáž ohříváků zásobníkových stojatých o obsahu do 1 600 l</t>
  </si>
  <si>
    <t>732213813</t>
  </si>
  <si>
    <t>Rozřezání demontovaného ohříváku obsah do 630 l</t>
  </si>
  <si>
    <t>1312077162</t>
  </si>
  <si>
    <t>Demontáž ohříváků zásobníkových rozřezání demontovaných ohříváků o obsahu do 630 l</t>
  </si>
  <si>
    <t>732214813</t>
  </si>
  <si>
    <t>Vypuštění vody z ohříváku obsah do 630 l</t>
  </si>
  <si>
    <t>-1533443936</t>
  </si>
  <si>
    <t>Demontáž ohříváků zásobníkových vypuštění vody z ohříváků o obsahu do 630 l</t>
  </si>
  <si>
    <t>732320814</t>
  </si>
  <si>
    <t>Demontáž nádrže beztlaké nebo tlakové odpojení od rozvodů potrubí obsah přes 200 do 500 l</t>
  </si>
  <si>
    <t>-23460364</t>
  </si>
  <si>
    <t>Demontáž nádrží beztlakých nebo tlakových odpojení od rozvodů potrubí nádrže o obsahu přes 200 do 500 l</t>
  </si>
  <si>
    <t>732324814</t>
  </si>
  <si>
    <t>Demontáž nádrže beztlaké nebo tlakové vypuštění vody z nádrže obsah přes 200 do 500 l</t>
  </si>
  <si>
    <t>-657413182</t>
  </si>
  <si>
    <t>Demontáž nádrží beztlakých nebo tlakových vypuštění vody z nádrží o obsahu přes 200 do 500 l</t>
  </si>
  <si>
    <t>732393815</t>
  </si>
  <si>
    <t>Rozřezání demontované nádrže obsah do 1000 l</t>
  </si>
  <si>
    <t>1886871063</t>
  </si>
  <si>
    <t xml:space="preserve">Sejmutí nádrží z konzol, rozřezání nádrží  rozřezání demontovaných nádrží o obsahu do 1 000 l</t>
  </si>
  <si>
    <t>732420811</t>
  </si>
  <si>
    <t>Demontáž čerpadla oběhového spirálního DN 25</t>
  </si>
  <si>
    <t>2077606413</t>
  </si>
  <si>
    <t xml:space="preserve">Demontáž čerpadel  oběhových spirálních (do potrubí) DN 25</t>
  </si>
  <si>
    <t>732420812</t>
  </si>
  <si>
    <t>Demontáž čerpadla oběhového spirálního DN 40</t>
  </si>
  <si>
    <t>1926824067</t>
  </si>
  <si>
    <t>Demontáž čerpadel oběhových spirálních (do potrubí) DN 40</t>
  </si>
  <si>
    <t>732420813</t>
  </si>
  <si>
    <t>Demontáž čerpadla oběhového spirálního DN 50</t>
  </si>
  <si>
    <t>-775165156</t>
  </si>
  <si>
    <t xml:space="preserve">Demontáž čerpadel  oběhových spirálních (do potrubí) DN 50</t>
  </si>
  <si>
    <t>732111135</t>
  </si>
  <si>
    <t>Tělesa rozdělovačů a sběračů DN 150 z trub ocelových bezešvých</t>
  </si>
  <si>
    <t>-187518328</t>
  </si>
  <si>
    <t>Rozdělovače a sběrače tělesa rozdělovačů a sběračů z ocelových trub bezešvých DN 150</t>
  </si>
  <si>
    <t>732111233</t>
  </si>
  <si>
    <t>Příplatek k rozdělovačům a sběračům za každých dalších 0,5 m tělesa DN 150</t>
  </si>
  <si>
    <t>-1013545883</t>
  </si>
  <si>
    <t>Rozdělovače a sběrače tělesa rozdělovačů a sběračů z ocelových trub bezešvých Příplatek k cenám za každých dalších i započatých 0,5 m délky tělesa DN 150</t>
  </si>
  <si>
    <t>3*2</t>
  </si>
  <si>
    <t>732111316</t>
  </si>
  <si>
    <t>Trubková hrdla rozdělovačů a sběračů bez přírub DN 40</t>
  </si>
  <si>
    <t>-176993288</t>
  </si>
  <si>
    <t>Rozdělovače a sběrače trubková hrdla rozdělovačů a sběračů bez přírub DN 40</t>
  </si>
  <si>
    <t>5*2</t>
  </si>
  <si>
    <t>732111318</t>
  </si>
  <si>
    <t>Trubková hrdla rozdělovačů a sběračů bez přírub DN 50</t>
  </si>
  <si>
    <t>-238995785</t>
  </si>
  <si>
    <t>Rozdělovače a sběrače trubková hrdla rozdělovačů a sběračů bez přírub DN 50</t>
  </si>
  <si>
    <t>1+1</t>
  </si>
  <si>
    <t>732111322</t>
  </si>
  <si>
    <t>Trubková hrdla rozdělovačů a sběračů bez přírub DN 65</t>
  </si>
  <si>
    <t>-458450389</t>
  </si>
  <si>
    <t>Rozdělovače a sběrače trubková hrdla rozdělovačů a sběračů bez přírub DN 65</t>
  </si>
  <si>
    <t>2+2</t>
  </si>
  <si>
    <t>484r6</t>
  </si>
  <si>
    <t>Ocelová stojina pro uchycení rozdělovače a sběrače</t>
  </si>
  <si>
    <t>193445424</t>
  </si>
  <si>
    <t>73211212R13</t>
  </si>
  <si>
    <t>Montáž detekčního systému zabezpečení kotelny včetně čidel, detektorů, kabeláže apod.</t>
  </si>
  <si>
    <t>353177153</t>
  </si>
  <si>
    <t>4848773R8</t>
  </si>
  <si>
    <t>Ovládání a signalizace havarijních stavů v kotelně</t>
  </si>
  <si>
    <t>-1666599336</t>
  </si>
  <si>
    <t>Ovládání a signalizace havarijních stavů v kotelně
(aplikace systému zahrnuje instalaci ústředny, detektorů (2x plyn, 2x CO, havarijní teplota a zaplavení), signalizační prvky (červený maják, siréna), ovládání následujících prvků pomocí relé: vývody pro kotle, signalizační červené světlo, siréna a ventil HUP)</t>
  </si>
  <si>
    <t>73211212R3</t>
  </si>
  <si>
    <t>Montáž systémové regulace, včetně příslušenství, kabeláže a zapojení</t>
  </si>
  <si>
    <t>-1258578120</t>
  </si>
  <si>
    <t>484vp2b</t>
  </si>
  <si>
    <t>Regulační přístroj, vč. možnosti ModBus TCP/IP nebo vzdálené správy přes webové rozhraní</t>
  </si>
  <si>
    <t>-1038843353</t>
  </si>
  <si>
    <t>Regulační přístroj, vč. možnosti ModBus TCP/IP nebo vzdálené správy přes webové rozhraní, ovládání ohřevu TV vč. Cirkulace</t>
  </si>
  <si>
    <t>70</t>
  </si>
  <si>
    <t>484vp2c</t>
  </si>
  <si>
    <t>Kaskádový modul až pro 4 kotle, vč. čidla kaskády a jímky</t>
  </si>
  <si>
    <t>2135622005</t>
  </si>
  <si>
    <t>71</t>
  </si>
  <si>
    <t>484vp2d</t>
  </si>
  <si>
    <t>Modul pro 2 otopné okruhy, vč. čidla pro směšovaný otopný okruh</t>
  </si>
  <si>
    <t>1915936592</t>
  </si>
  <si>
    <t>72</t>
  </si>
  <si>
    <t>484vp2e</t>
  </si>
  <si>
    <t>Čidlo pro směšovaný otopný okruh</t>
  </si>
  <si>
    <t>-1814238883</t>
  </si>
  <si>
    <t>73</t>
  </si>
  <si>
    <t>484vp2f</t>
  </si>
  <si>
    <t>Sada čidla teplé vody, obsahuje čidlo TV Ø 6 mm, připojovací konektory a montážní materiál do jímky</t>
  </si>
  <si>
    <t>-278041018</t>
  </si>
  <si>
    <t>74</t>
  </si>
  <si>
    <t>73211212R9</t>
  </si>
  <si>
    <t>Montáž úpravny topné vody včetně příslušenství</t>
  </si>
  <si>
    <t>-1987996540</t>
  </si>
  <si>
    <t>75</t>
  </si>
  <si>
    <t>4848773R7</t>
  </si>
  <si>
    <t>Demineralizační sada s patronu s kapacitou 16000 l x °dH</t>
  </si>
  <si>
    <t>1330205338</t>
  </si>
  <si>
    <t>Demineralizační sada, obsahuje patronu s kapacitou 16000 l x °dH, náhradní náplň, připojovací sadu s měřičem vodivosti, elektronický vodoměr, izolaci a konzolu na stěnu</t>
  </si>
  <si>
    <t>76</t>
  </si>
  <si>
    <t>732199100</t>
  </si>
  <si>
    <t>Montáž orientačních štítků</t>
  </si>
  <si>
    <t>1560662993</t>
  </si>
  <si>
    <t xml:space="preserve">Montáž štítků  orientačních</t>
  </si>
  <si>
    <t>77</t>
  </si>
  <si>
    <t>484r7</t>
  </si>
  <si>
    <t>Identifikační štítky, šipky toku média apod.</t>
  </si>
  <si>
    <t>72371084</t>
  </si>
  <si>
    <t>78</t>
  </si>
  <si>
    <t>73221931R1</t>
  </si>
  <si>
    <t>Montáž ohříváku vody stojatého PN 0,6/0,6,PN 1,6/0,6 o obsahu 500 litrů</t>
  </si>
  <si>
    <t>662487348</t>
  </si>
  <si>
    <t xml:space="preserve">Montáž ohříváků vody zásobníkových  stojatých PN 0,6/0,6, PN 1,6/0,6 o obsahu 500 l</t>
  </si>
  <si>
    <t>79</t>
  </si>
  <si>
    <t>484r2</t>
  </si>
  <si>
    <t>Zásobník teplé vody s jedním výměníkem o objemu 500l, vč. izolace a opláštění</t>
  </si>
  <si>
    <t>-711829591</t>
  </si>
  <si>
    <t>80</t>
  </si>
  <si>
    <t>732331616</t>
  </si>
  <si>
    <t>Nádoba tlaková expanzní pro topnou a chladicí soustavu s membránou závitové připojení PN 0,6 o objemu 50 l</t>
  </si>
  <si>
    <t>-927937832</t>
  </si>
  <si>
    <t>Nádoby expanzní tlakové pro topné a chladicí soustavy s membránou bez pojistného ventilu se závitovým připojením PN 0,6 o objemu 50 l</t>
  </si>
  <si>
    <t>81</t>
  </si>
  <si>
    <t>732331625</t>
  </si>
  <si>
    <t>Nádoba tlaková expanzní pro topnou a chladicí soustavu s membránou závitové připojení PN 0,6 o objemu 400 l</t>
  </si>
  <si>
    <t>1259684844</t>
  </si>
  <si>
    <t>Nádoby expanzní tlakové pro topné a chladicí soustavy s membránou bez pojistného ventilu se závitovým připojením PN 0,6 o objemu 400 l</t>
  </si>
  <si>
    <t>82</t>
  </si>
  <si>
    <t>732331777</t>
  </si>
  <si>
    <t>Příslušenství k expanzním nádobám bezpečnostní uzávěr G 3/4 k měření tlaku</t>
  </si>
  <si>
    <t>1683754888</t>
  </si>
  <si>
    <t>Nádoby expanzní tlakové pro topné a chladicí soustavy příslušenství k expanzním nádobám bezpečnostní uzávěr k měření tlaku G 3/4</t>
  </si>
  <si>
    <t>83</t>
  </si>
  <si>
    <t>732331778</t>
  </si>
  <si>
    <t>Příslušenství k expanzním nádobám bezpečnostní uzávěr G 1 k měření tlaku</t>
  </si>
  <si>
    <t>-780903047</t>
  </si>
  <si>
    <t>Nádoby expanzní tlakové příslušenství k expanzním nádobám bezpečnostní uzávěr k měření tlaku G 1</t>
  </si>
  <si>
    <t>84</t>
  </si>
  <si>
    <t>732421453</t>
  </si>
  <si>
    <t>Čerpadlo teplovodní mokroběžné závitové oběhové DN 32 výtlak do 6,0 m průtok 4,5 m3/h pro vytápění</t>
  </si>
  <si>
    <t>-972239580</t>
  </si>
  <si>
    <t>Čerpadla teplovodní závitová mokroběžná oběhová pro teplovodní vytápění (elektronicky řízená) PN 10, do 110°C DN přípojky/dopravní výška H (m) - čerpací výkon Q (m3/h) DN 32 / do 6,0 m / 4,5 m3/h
(např. Grundfos Magna3 32-60)</t>
  </si>
  <si>
    <t>85</t>
  </si>
  <si>
    <t>732421472</t>
  </si>
  <si>
    <t>Čerpadlo teplovodní mokroběžné závitové oběhové DN 32 výtlak do 8,0 m průtok 5,0 m3/h pro vytápění</t>
  </si>
  <si>
    <t>928355023</t>
  </si>
  <si>
    <t>Čerpadla teplovodní závitová mokroběžná oběhová pro teplovodní vytápění (elektronicky řízená) PN 10, do 110°C DN přípojky/dopravní výška H (m) - čerpací výkon Q (m3/h) DN 32 / do 8,0 m / 5,0 m3/h
(např. Grundfos Magna3 32-80)</t>
  </si>
  <si>
    <t>86</t>
  </si>
  <si>
    <t>732421474</t>
  </si>
  <si>
    <t>Čerpadlo teplovodní mokroběžné závitové oběhové DN 32 výtlak do 10,0 m průtok 4,5 m3/h pro vytápění</t>
  </si>
  <si>
    <t>1266433739</t>
  </si>
  <si>
    <t>Čerpadla teplovodní závitová mokroběžná oběhová pro teplovodní vytápění (elektronicky řízená) PN 10, do 110°C DN přípojky/dopravní výška H (m) - čerpací výkon Q (m3/h) DN 32 / do 10,0 m / 4,5 m3/h
(např. Grundfos Magna3 32-100)</t>
  </si>
  <si>
    <t>87</t>
  </si>
  <si>
    <t>732422214</t>
  </si>
  <si>
    <t>Čerpadlo teplovodní mokroběžné přírubové DN 40 výtlak do 8 m průtok 13 m3/h jednodílné pro vytápění</t>
  </si>
  <si>
    <t>-13042088</t>
  </si>
  <si>
    <t>Čerpadla teplovodní přírubová mokroběžná oběhová pro teplovodní vytápění PN 6/10, do 110°C jednodílná DN příruby/dopravní výška H (m) - čerpací výkon Q (m3/h) DN 40/ do 8,0 m / 13,0 m3/h
(např. Grundfos Magna3 40-80F)</t>
  </si>
  <si>
    <t>88</t>
  </si>
  <si>
    <t>998732101</t>
  </si>
  <si>
    <t>Přesun hmot tonážní pro strojovny v objektech v do 6 m</t>
  </si>
  <si>
    <t>-241776405</t>
  </si>
  <si>
    <t>Přesun hmot pro strojovny stanovený z hmotnosti přesunovaného materiálu vodorovná dopravní vzdálenost do 50 m v objektech výšky do 6 m</t>
  </si>
  <si>
    <t>733</t>
  </si>
  <si>
    <t>Ústřední vytápění - rozvodné potrubí</t>
  </si>
  <si>
    <t>89</t>
  </si>
  <si>
    <t>733120819</t>
  </si>
  <si>
    <t>Demontáž potrubí ocelového hladkého D přes 38 do 60,3</t>
  </si>
  <si>
    <t>-133974761</t>
  </si>
  <si>
    <t xml:space="preserve">Demontáž potrubí z trubek ocelových hladkých  Ø přes 38 do 60,3</t>
  </si>
  <si>
    <t>(15*2)+(15*2)+(15*2)+(10*2)+20</t>
  </si>
  <si>
    <t>90</t>
  </si>
  <si>
    <t>733120826</t>
  </si>
  <si>
    <t>Demontáž potrubí ocelového hladkého D přes 60,3 do 89</t>
  </si>
  <si>
    <t>-1382913232</t>
  </si>
  <si>
    <t>Demontáž potrubí z trubek ocelových hladkých Ø přes 60,3 do 89</t>
  </si>
  <si>
    <t>15*2+20</t>
  </si>
  <si>
    <t>91</t>
  </si>
  <si>
    <t>733111115</t>
  </si>
  <si>
    <t>Potrubí ocelové závitové černé bezešvé běžné v kotelnách nebo strojovnách DN 25</t>
  </si>
  <si>
    <t>1332681947</t>
  </si>
  <si>
    <t>Potrubí z trubek ocelových závitových černých spojovaných svařováním bezešvých běžných nízkotlakých PN 16 do 115°C v kotelnách a strojovnách DN 25</t>
  </si>
  <si>
    <t>(4*2)+4+4</t>
  </si>
  <si>
    <t>92</t>
  </si>
  <si>
    <t>733111116</t>
  </si>
  <si>
    <t>Potrubí ocelové závitové černé bezešvé běžné v kotelnách nebo strojovnách DN 32</t>
  </si>
  <si>
    <t>-1524566953</t>
  </si>
  <si>
    <t>Potrubí z trubek ocelových závitových černých spojovaných svařováním bezešvých běžných nízkotlakých PN 16 do 115°C v kotelnách a strojovnách DN 32</t>
  </si>
  <si>
    <t>93</t>
  </si>
  <si>
    <t>733111117</t>
  </si>
  <si>
    <t>Potrubí ocelové závitové černé bezešvé běžné v kotelnách nebo strojovnách DN 40</t>
  </si>
  <si>
    <t>-283407491</t>
  </si>
  <si>
    <t>Potrubí z trubek ocelových závitových černých spojovaných svařováním bezešvých běžných nízkotlakých PN 16 do 115°C v kotelnách a strojovnách DN 40</t>
  </si>
  <si>
    <t>(15*2)+(15*2)</t>
  </si>
  <si>
    <t>94</t>
  </si>
  <si>
    <t>733111118</t>
  </si>
  <si>
    <t>Potrubí ocelové závitové černé bezešvé běžné v kotelnách nebo strojovnách DN 50</t>
  </si>
  <si>
    <t>-1355652978</t>
  </si>
  <si>
    <t>Potrubí z trubek ocelových závitových černých spojovaných svařováním bezešvých běžných nízkotlakých PN 16 do 115°C v kotelnách a strojovnách DN 50</t>
  </si>
  <si>
    <t>(15*2)+(10*2)</t>
  </si>
  <si>
    <t>95</t>
  </si>
  <si>
    <t>733121222</t>
  </si>
  <si>
    <t>Potrubí ocelové hladké bezešvé v kotelnách nebo strojovnách spojované svařováním D 76x3,2</t>
  </si>
  <si>
    <t>1465351776</t>
  </si>
  <si>
    <t>Potrubí z trubek ocelových hladkých spojovaných svařováním černých bezešvých v kotelnách a strojovnách Ø 76/3,2</t>
  </si>
  <si>
    <t>(15*2)+(5*2)</t>
  </si>
  <si>
    <t>96</t>
  </si>
  <si>
    <t>733190107</t>
  </si>
  <si>
    <t>Zkouška těsnosti potrubí ocelové závitové DN do 40</t>
  </si>
  <si>
    <t>1783390507</t>
  </si>
  <si>
    <t>Zkoušky těsnosti potrubí, manžety prostupové z trubek ocelových zkoušky těsnosti potrubí (za provozu) z trubek ocelových závitových DN do 40</t>
  </si>
  <si>
    <t>16+20</t>
  </si>
  <si>
    <t>97</t>
  </si>
  <si>
    <t>733190108</t>
  </si>
  <si>
    <t>Zkouška těsnosti potrubí ocelové závitové DN přes 40 do 50</t>
  </si>
  <si>
    <t>-1278190496</t>
  </si>
  <si>
    <t xml:space="preserve">Zkoušky těsnosti potrubí, manžety prostupové z trubek ocelových  zkoušky těsnosti potrubí (za provozu) z trubek ocelových závitových DN 40 do 50</t>
  </si>
  <si>
    <t>60+50</t>
  </si>
  <si>
    <t>98</t>
  </si>
  <si>
    <t>733190225</t>
  </si>
  <si>
    <t>Zkouška těsnosti potrubí ocelové hladké D přes 60,3x2,9 do 89x5,0</t>
  </si>
  <si>
    <t>-175874406</t>
  </si>
  <si>
    <t>Zkoušky těsnosti potrubí, manžety prostupové z trubek ocelových zkoušky těsnosti potrubí (za provozu) z trubek ocelových hladkých Ø přes 60,3/2,9 do 89/5,0</t>
  </si>
  <si>
    <t>99</t>
  </si>
  <si>
    <t>733191112</t>
  </si>
  <si>
    <t>Manžeta prostupová pro ocelové potrubí DN přes 20 do 32</t>
  </si>
  <si>
    <t>211347030</t>
  </si>
  <si>
    <t xml:space="preserve">Zkoušky těsnosti potrubí, manžety prostupové z trubek ocelových  manžety prostupové pro trubky DN přes 20 do 32</t>
  </si>
  <si>
    <t>100</t>
  </si>
  <si>
    <t>733191113</t>
  </si>
  <si>
    <t>Manžeta prostupová pro ocelové potrubí DN přes 32 do 50</t>
  </si>
  <si>
    <t>596926481</t>
  </si>
  <si>
    <t xml:space="preserve">Zkoušky těsnosti potrubí, manžety prostupové z trubek ocelových  manžety prostupové pro trubky DN přes 32 do 50</t>
  </si>
  <si>
    <t>101</t>
  </si>
  <si>
    <t>286vp1</t>
  </si>
  <si>
    <t>Upevňovací a nosné prvky rozvodu potrubí do DN 50</t>
  </si>
  <si>
    <t>-1674048334</t>
  </si>
  <si>
    <t>Upevňovací a nosné prvky rozvodu potrubí do DN 50
- konzole, závěsy včetně montážních prvků</t>
  </si>
  <si>
    <t>102</t>
  </si>
  <si>
    <t>286vp2</t>
  </si>
  <si>
    <t>Požární ucpávky a dotěsnění prostupů UT vč.atestu</t>
  </si>
  <si>
    <t>1222334916</t>
  </si>
  <si>
    <t xml:space="preserve">Požární ucpávky a dotěsnění prostupů UT vč.atestu
Požární odolnost  EI 45 minut</t>
  </si>
  <si>
    <t>103</t>
  </si>
  <si>
    <t>998733101</t>
  </si>
  <si>
    <t>Přesun hmot tonážní pro rozvody potrubí v objektech v do 6 m</t>
  </si>
  <si>
    <t>-1020638461</t>
  </si>
  <si>
    <t>Přesun hmot pro rozvody potrubí stanovený z hmotnosti přesunovaného materiálu vodorovná dopravní vzdálenost do 50 m v objektech výšky do 6 m</t>
  </si>
  <si>
    <t>734</t>
  </si>
  <si>
    <t>Ústřední vytápění - armatury</t>
  </si>
  <si>
    <t>104</t>
  </si>
  <si>
    <t>734100811</t>
  </si>
  <si>
    <t>Demontáž armatury přírubové se dvěma přírubami DN do 50</t>
  </si>
  <si>
    <t>-579289392</t>
  </si>
  <si>
    <t>Demontáž armatur přírubových se dvěma přírubami do DN 50</t>
  </si>
  <si>
    <t>8+4</t>
  </si>
  <si>
    <t>105</t>
  </si>
  <si>
    <t>734200812</t>
  </si>
  <si>
    <t>Demontáž armatury závitové s jedním závitem přes G 1/2 do G 1</t>
  </si>
  <si>
    <t>-1466498735</t>
  </si>
  <si>
    <t xml:space="preserve">Demontáž armatur závitových  s jedním závitem přes 1/2 do G 1</t>
  </si>
  <si>
    <t>4+8+8+4+4</t>
  </si>
  <si>
    <t>106</t>
  </si>
  <si>
    <t>734200822</t>
  </si>
  <si>
    <t>Demontáž armatury závitové se dvěma závity přes G 1/2 do G 1</t>
  </si>
  <si>
    <t>724902944</t>
  </si>
  <si>
    <t xml:space="preserve">Demontáž armatur závitových  se dvěma závity přes 1/2 do G 1</t>
  </si>
  <si>
    <t>5+5</t>
  </si>
  <si>
    <t>107</t>
  </si>
  <si>
    <t>734200823</t>
  </si>
  <si>
    <t>Demontáž armatury závitové se dvěma závity přes G 1 přes G 1 do G 6/4</t>
  </si>
  <si>
    <t>-1659015265</t>
  </si>
  <si>
    <t>Demontáž armatur závitových se dvěma závity přes 1 do G 6/4</t>
  </si>
  <si>
    <t>108</t>
  </si>
  <si>
    <t>734200824</t>
  </si>
  <si>
    <t>Demontáž armatury závitové se dvěma závitypřes G 6/4 do G 2</t>
  </si>
  <si>
    <t>-1045649911</t>
  </si>
  <si>
    <t>Demontáž armatur závitových se dvěma závity přes 6/4 do G 2</t>
  </si>
  <si>
    <t>8+4+4+2+4+4</t>
  </si>
  <si>
    <t>109</t>
  </si>
  <si>
    <t>734290813</t>
  </si>
  <si>
    <t>Demontáž armatury směšovací přivařovací trojcestné DN 32 s přímým průtokem</t>
  </si>
  <si>
    <t>1531573905</t>
  </si>
  <si>
    <t>Demontáž armatur směšovacích přivařovacích trojcestných s přímým průtokem DN 32</t>
  </si>
  <si>
    <t>110</t>
  </si>
  <si>
    <t>734290814</t>
  </si>
  <si>
    <t>Demontáž armatury směšovací přivařovací trojcestné DN 40 s přímým průtokem</t>
  </si>
  <si>
    <t>-2145459997</t>
  </si>
  <si>
    <t>Demontáž armatur směšovacích přivařovacích trojcestných s přímým průtokem DN 40</t>
  </si>
  <si>
    <t>111</t>
  </si>
  <si>
    <t>734290815</t>
  </si>
  <si>
    <t>Demontáž armatury směšovací přivařovací trojcestné DN 50 s přímým průtokem</t>
  </si>
  <si>
    <t>-639054518</t>
  </si>
  <si>
    <t xml:space="preserve">Demontáž armatur směšovacích  přivařovacích trojcestných s přímým průtokem DN 50</t>
  </si>
  <si>
    <t>112</t>
  </si>
  <si>
    <t>734410811</t>
  </si>
  <si>
    <t>Demontáž teploměru přímého nebo rohového s ochranným pouzdrem</t>
  </si>
  <si>
    <t>-609659014</t>
  </si>
  <si>
    <t xml:space="preserve">Demontáž teploměrů  s ochranným pouzdrem přímých a rohových</t>
  </si>
  <si>
    <t>113</t>
  </si>
  <si>
    <t>734420811</t>
  </si>
  <si>
    <t>Demontáž tlakoměru se spodním připojením</t>
  </si>
  <si>
    <t>-377615213</t>
  </si>
  <si>
    <t xml:space="preserve">Demontáž tlakoměrů  se spodním připojením</t>
  </si>
  <si>
    <t>114</t>
  </si>
  <si>
    <t>734295023</t>
  </si>
  <si>
    <t>Směšovací ventil otopných a chladicích systémů závitový třícestný G 5/4" se servomotorem</t>
  </si>
  <si>
    <t>-920237588</t>
  </si>
  <si>
    <t>Směšovací armatury otopných a chladících systémů ventily závitové PN 10 T= 120°C třícestné se servomotorem G 5/4</t>
  </si>
  <si>
    <t>115</t>
  </si>
  <si>
    <t>734295024</t>
  </si>
  <si>
    <t>Směšovací ventil otopných a chladicích systémů závitový třícestný G 6/4" se servomotorem</t>
  </si>
  <si>
    <t>-1797623734</t>
  </si>
  <si>
    <t>Směšovací armatury otopných a chladících systémů ventily závitové PN 10 T= 120°C třícestné se servomotorem G 6/4</t>
  </si>
  <si>
    <t>116</t>
  </si>
  <si>
    <t>734295025</t>
  </si>
  <si>
    <t>Směšovací ventil otopných a chladicích systémů závitový třícestný G 2" se servomotorem</t>
  </si>
  <si>
    <t>-1104103915</t>
  </si>
  <si>
    <t>Směšovací armatury otopných a chladících systémů ventily závitové PN 10 T= 120°C třícestné se servomotorem G 2</t>
  </si>
  <si>
    <t>117</t>
  </si>
  <si>
    <t>734163427</t>
  </si>
  <si>
    <t>Filtr DN 65 PN 16 do 300°C z uhlíkové oceli s vypouštěcí zátkou</t>
  </si>
  <si>
    <t>1986320933</t>
  </si>
  <si>
    <t>Filtry z uhlíkové oceli s čístícím víkem nebo vypouštěcí zátkou PN 16 do 300°C DN 65</t>
  </si>
  <si>
    <t>118</t>
  </si>
  <si>
    <t>734291246</t>
  </si>
  <si>
    <t>Filtr závitový přímý G 1 1/2 PN 16 do 130°C s vnitřními závity</t>
  </si>
  <si>
    <t>229872973</t>
  </si>
  <si>
    <t>Ostatní armatury filtry závitové PN 16 do 130°C přímé s vnitřními závity G 1 1/2</t>
  </si>
  <si>
    <t>119</t>
  </si>
  <si>
    <t>734291247</t>
  </si>
  <si>
    <t>Filtr závitový přímý G 2 PN 16 do 130°C s vnitřními závity</t>
  </si>
  <si>
    <t>-955398538</t>
  </si>
  <si>
    <t>Ostatní armatury filtry závitové PN 16 do 130°C přímé s vnitřními závity G 2</t>
  </si>
  <si>
    <t>120</t>
  </si>
  <si>
    <t>734291242</t>
  </si>
  <si>
    <t>Filtr závitový přímý G 1/2 PN 16 do 130°C s vnitřními závity</t>
  </si>
  <si>
    <t>1456075369</t>
  </si>
  <si>
    <t>Ostatní armatury filtry závitové PN 16 do 130°C přímé s vnitřními závity G 1/2</t>
  </si>
  <si>
    <t>121</t>
  </si>
  <si>
    <t>734173416</t>
  </si>
  <si>
    <t>Spoj přírubový PN 16/I do 200°C DN 65</t>
  </si>
  <si>
    <t>1235314694</t>
  </si>
  <si>
    <t>Mezikusy, přírubové spoje přírubové spoje PN 16/I, 200°C DN 65</t>
  </si>
  <si>
    <t>3+3+2+2</t>
  </si>
  <si>
    <t>122</t>
  </si>
  <si>
    <t>734190814</t>
  </si>
  <si>
    <t>Rozpojení přírubového spoje DN do 50</t>
  </si>
  <si>
    <t>-1063133628</t>
  </si>
  <si>
    <t>Demontáž přírub rozpojení přírubového spoje do DN 50</t>
  </si>
  <si>
    <t>4+4+6+6</t>
  </si>
  <si>
    <t>123</t>
  </si>
  <si>
    <t>734193115</t>
  </si>
  <si>
    <t>Klapka mezipřírubová uzavírací DN 65 PN 16 do 120°C disk tvárná litina</t>
  </si>
  <si>
    <t>-480626694</t>
  </si>
  <si>
    <t>Ostatní přírubové armatury klapky mezipřírubové uzavírací PN 16 do 120°C disk tvárná litina DN 65</t>
  </si>
  <si>
    <t>4+4</t>
  </si>
  <si>
    <t>124</t>
  </si>
  <si>
    <t>734211119</t>
  </si>
  <si>
    <t>Ventil závitový odvzdušňovací G 3/8 PN 14 do 120°C automatický</t>
  </si>
  <si>
    <t>-1743740449</t>
  </si>
  <si>
    <t>Ventily odvzdušňovací závitové automatické PN 14 do 120°C G 3/8</t>
  </si>
  <si>
    <t>5+5+2+2</t>
  </si>
  <si>
    <t>125</t>
  </si>
  <si>
    <t>734211120</t>
  </si>
  <si>
    <t>Ventil závitový odvzdušňovací G 1/2 PN 14 do 120°C automatický</t>
  </si>
  <si>
    <t>-1062569037</t>
  </si>
  <si>
    <t>Ventily odvzdušňovací závitové automatické PN 14 do 120°C G 1/2</t>
  </si>
  <si>
    <t>126</t>
  </si>
  <si>
    <t>734121456</t>
  </si>
  <si>
    <t>Ventil přírubový zpětný samočinný přímý DN 65 PN 16 do 300°C do svislého potrubí</t>
  </si>
  <si>
    <t>1790775085</t>
  </si>
  <si>
    <t>Ventily zpětné přírubové samočinné přímé do svislého potrubí PN 16 do 300°C (Z 35 117 516) DN 65</t>
  </si>
  <si>
    <t>127</t>
  </si>
  <si>
    <t>734242413</t>
  </si>
  <si>
    <t>Ventil závitový zpětný přímý G 3/4 PN 16 do 110°C</t>
  </si>
  <si>
    <t>-1292429796</t>
  </si>
  <si>
    <t>Ventily zpětné závitové PN 16 do 110°C přímé G 3/4</t>
  </si>
  <si>
    <t>128</t>
  </si>
  <si>
    <t>734242416</t>
  </si>
  <si>
    <t>Ventil závitový zpětný přímý G 6/4 PN 16 do 110°C</t>
  </si>
  <si>
    <t>-1990870501</t>
  </si>
  <si>
    <t>Ventily zpětné závitové PN 16 do 110°C přímé G 6/4</t>
  </si>
  <si>
    <t>129</t>
  </si>
  <si>
    <t>734242417</t>
  </si>
  <si>
    <t>Ventil závitový zpětný přímý G 2 PN 16 do 110°C</t>
  </si>
  <si>
    <t>-1221172044</t>
  </si>
  <si>
    <t>Ventily zpětné závitové PN 16 do 110°C přímé G 2</t>
  </si>
  <si>
    <t>130</t>
  </si>
  <si>
    <t>734251212</t>
  </si>
  <si>
    <t>Ventil závitový pojistný rohový G 3/4 provozní tlak od 2,5 do 6 barů</t>
  </si>
  <si>
    <t>-827594122</t>
  </si>
  <si>
    <t>Ventily pojistné závitové a čepové rohové provozní tlak od 2,5 do 6 bar G 3/4</t>
  </si>
  <si>
    <t>131</t>
  </si>
  <si>
    <t>734251213</t>
  </si>
  <si>
    <t>Ventil závitový pojistný rohový G 1 provozní tlak od 2,5 do 6 barů</t>
  </si>
  <si>
    <t>-1173665639</t>
  </si>
  <si>
    <t>Ventily pojistné závitové a čepové rohové provozní tlak od 2,5 do 6 bar G 1</t>
  </si>
  <si>
    <t>132</t>
  </si>
  <si>
    <t>734291123</t>
  </si>
  <si>
    <t>Kohout plnící a vypouštěcí G 1/2 PN 10 do 90°C závitový</t>
  </si>
  <si>
    <t>1230861861</t>
  </si>
  <si>
    <t>Ostatní armatury kohouty plnicí a vypouštěcí PN 10 do 90°C G 1/2</t>
  </si>
  <si>
    <t>5+5+2+4+2+2</t>
  </si>
  <si>
    <t>133</t>
  </si>
  <si>
    <t>734291124</t>
  </si>
  <si>
    <t>Kohout plnící a vypouštěcí G 3/4 PN 10 do 90°C závitový</t>
  </si>
  <si>
    <t>-1471792413</t>
  </si>
  <si>
    <t>Ostatní armatury kohouty plnicí a vypouštěcí PN 10 do 90°C G 3/4</t>
  </si>
  <si>
    <t>2+2+2</t>
  </si>
  <si>
    <t>134</t>
  </si>
  <si>
    <t>7342913r1</t>
  </si>
  <si>
    <t>Odlučovač mikrobublin s magentem DN65 přírubový</t>
  </si>
  <si>
    <t>451804781</t>
  </si>
  <si>
    <t>135</t>
  </si>
  <si>
    <t>734292714</t>
  </si>
  <si>
    <t>Kohout kulový přímý G 3/4 PN 42 do 185°C vnitřní závit</t>
  </si>
  <si>
    <t>-980802738</t>
  </si>
  <si>
    <t>Ostatní armatury kulové kohouty PN 42 do 185°C přímé vnitřní závit G 3/4</t>
  </si>
  <si>
    <t>136</t>
  </si>
  <si>
    <t>734292717</t>
  </si>
  <si>
    <t>Kohout kulový přímý G 1 1/2 PN 42 do 185°C vnitřní závit</t>
  </si>
  <si>
    <t>1170230012</t>
  </si>
  <si>
    <t>Ostatní armatury kulové kohouty PN 42 do 185°C přímé vnitřní závit G 1 1/2</t>
  </si>
  <si>
    <t>8+8+2+2</t>
  </si>
  <si>
    <t>137</t>
  </si>
  <si>
    <t>734292718</t>
  </si>
  <si>
    <t>Kohout kulový přímý G 2 PN 42 do 185°C vnitřní závit</t>
  </si>
  <si>
    <t>361378900</t>
  </si>
  <si>
    <t>Ostatní armatury kulové kohouty PN 42 do 185°C přímé vnitřní závit G 2</t>
  </si>
  <si>
    <t>138</t>
  </si>
  <si>
    <t>734411103</t>
  </si>
  <si>
    <t>Teploměr technický s pevným stonkem a jímkou zadní připojení průměr 63 mm délky 100 mm</t>
  </si>
  <si>
    <t>-671659523</t>
  </si>
  <si>
    <t>Teploměry technické s pevným stonkem a jímkou zadní připojení (axiální) průměr 63 mm délka stonku 100 mm</t>
  </si>
  <si>
    <t>5+5+2+2+2</t>
  </si>
  <si>
    <t>139</t>
  </si>
  <si>
    <t>734421111</t>
  </si>
  <si>
    <t>Tlakoměr s pevným stonkem a zpětnou klapkou tlak 0-16 bar průměr 50 mm zadní připojení</t>
  </si>
  <si>
    <t>-1833866976</t>
  </si>
  <si>
    <t>Tlakoměry s pevným stonkem a zpětnou klapkou zadní připojení (axiální) tlaku 0–16 bar průměru 50 mm</t>
  </si>
  <si>
    <t>140</t>
  </si>
  <si>
    <t>734494111</t>
  </si>
  <si>
    <t>Návarek s metrickým závitem M 12x1,5 délky do 220 mm</t>
  </si>
  <si>
    <t>1107306126</t>
  </si>
  <si>
    <t>Měřicí armatury návarky s metrickým závitem M 12x1,5 délky do 220 mm</t>
  </si>
  <si>
    <t>141</t>
  </si>
  <si>
    <t>734494212</t>
  </si>
  <si>
    <t>Návarek s trubkovým závitem G 3/8</t>
  </si>
  <si>
    <t>1413079993</t>
  </si>
  <si>
    <t>Měřicí armatury návarky s trubkovým závitem G 3/8</t>
  </si>
  <si>
    <t>142</t>
  </si>
  <si>
    <t>734494213</t>
  </si>
  <si>
    <t>Návarek s trubkovým závitem G 1/2</t>
  </si>
  <si>
    <t>-773687441</t>
  </si>
  <si>
    <t>Měřicí armatury návarky s trubkovým závitem G 1/2</t>
  </si>
  <si>
    <t>2+20</t>
  </si>
  <si>
    <t>143</t>
  </si>
  <si>
    <t>734494214</t>
  </si>
  <si>
    <t>Návarek s trubkovým závitem G 3/4</t>
  </si>
  <si>
    <t>392641722</t>
  </si>
  <si>
    <t>Měřicí armatury návarky s trubkovým závitem G 3/4</t>
  </si>
  <si>
    <t>144</t>
  </si>
  <si>
    <t>998734101</t>
  </si>
  <si>
    <t>Přesun hmot tonážní pro armatury v objektech v do 6 m</t>
  </si>
  <si>
    <t>1039854819</t>
  </si>
  <si>
    <t>Přesun hmot pro armatury stanovený z hmotnosti přesunovaného materiálu vodorovná dopravní vzdálenost do 50 m v objektech výšky do 6 m</t>
  </si>
  <si>
    <t>741</t>
  </si>
  <si>
    <t>Elektroinstalace - silnoproud</t>
  </si>
  <si>
    <t>145</t>
  </si>
  <si>
    <t>741110511</t>
  </si>
  <si>
    <t>Montáž lišta a kanálek vkládací šířky do 60 mm s víčkem</t>
  </si>
  <si>
    <t>1982670654</t>
  </si>
  <si>
    <t>Montáž lišt a kanálků elektroinstalačních se spojkami, ohyby a rohy a s nasunutím do krabic vkládacích s víčkem, šířky do 60 mm</t>
  </si>
  <si>
    <t>146</t>
  </si>
  <si>
    <t>34571002</t>
  </si>
  <si>
    <t>lišta elektroinstalační hranatá PVC 60x40mm</t>
  </si>
  <si>
    <t>566774016</t>
  </si>
  <si>
    <t>147</t>
  </si>
  <si>
    <t>741122122</t>
  </si>
  <si>
    <t>Montáž kabel Cu plný kulatý žíla 3x1,5 až 6 mm2 zatažený v trubkách (např. CYKY)</t>
  </si>
  <si>
    <t>2115337768</t>
  </si>
  <si>
    <t>Montáž kabelů měděných bez ukončení uložených v trubkách zatažených plných kulatých nebo bezhalogenových (např. CYKY) počtu a průřezu žil 3x1,5 až 6 mm2</t>
  </si>
  <si>
    <t>148</t>
  </si>
  <si>
    <t>34111030</t>
  </si>
  <si>
    <t>kabel instalační jádro Cu plné izolace PVC plášť PVC 450/750V (CYKY) 3x1,5mm2</t>
  </si>
  <si>
    <t>920829269</t>
  </si>
  <si>
    <t>(5*15)+30</t>
  </si>
  <si>
    <t>149</t>
  </si>
  <si>
    <t>741124703</t>
  </si>
  <si>
    <t>Montáž kabel Cu stíněný ovládací žíly 2 až 19x1 mm2 uložený volně (např. JYTY)</t>
  </si>
  <si>
    <t>-1243893418</t>
  </si>
  <si>
    <t>Montáž kabelů měděných ovládacích bez ukončení uložených volně stíněných ovládacích s plným jádrem (např. JYTY) počtu a průměru žil 2 až 19x1 mm2</t>
  </si>
  <si>
    <t>115+85+10+150+10</t>
  </si>
  <si>
    <t>150</t>
  </si>
  <si>
    <t>34143187</t>
  </si>
  <si>
    <t>kabel ovládací flexibilní stíněný Cu opletením jádro Cu lanované izolace PVC plášť PVC 300/500V (CMFM) 4x1,00mm2</t>
  </si>
  <si>
    <t>-380261548</t>
  </si>
  <si>
    <t>15*5+20+20</t>
  </si>
  <si>
    <t>151</t>
  </si>
  <si>
    <t>34113434</t>
  </si>
  <si>
    <t>kabel ovládací olejivzdorný jádro Cu lanované izolace PVC plášť PVC 300/500V (YSLY) 4x1,50mm2</t>
  </si>
  <si>
    <t>-1381328332</t>
  </si>
  <si>
    <t>5+5+(5*15)</t>
  </si>
  <si>
    <t>152</t>
  </si>
  <si>
    <t>34113446</t>
  </si>
  <si>
    <t>kabel ovládací olejivzdorný jádro Cu lanované izolace PVC plášť PVC 300/500V (YSLY) 5x1,50mm2</t>
  </si>
  <si>
    <t>1748491854</t>
  </si>
  <si>
    <t>153</t>
  </si>
  <si>
    <t>34121232</t>
  </si>
  <si>
    <t>kabel sdělovací stíněný laminovanou Al fólií s příložným Cu drátem jádro Cu plné izolace PVC plášť PVC 300V (J-Y(St)Y…Lg) 2x2x0,6mm2</t>
  </si>
  <si>
    <t>1706081170</t>
  </si>
  <si>
    <t>30+(4*15)+50+10</t>
  </si>
  <si>
    <t>154</t>
  </si>
  <si>
    <t>34121273</t>
  </si>
  <si>
    <t>kabel datový venkovní se stíněnými páry Al fólií jádro Cu plné (U/FTP) kategorie 6a</t>
  </si>
  <si>
    <t>-2066853871</t>
  </si>
  <si>
    <t>155</t>
  </si>
  <si>
    <t>3414318R1</t>
  </si>
  <si>
    <t>Pomocné montážní prvky pro MaR, elektro</t>
  </si>
  <si>
    <t>-1162890670</t>
  </si>
  <si>
    <t>Pomocné montážní prvky pro MaR, elektro
-teplotní čidla včetně návarků</t>
  </si>
  <si>
    <t>156</t>
  </si>
  <si>
    <t>741130111</t>
  </si>
  <si>
    <t>Ukončení šňůra 2x0,35 až 4 mm2 se zapojením</t>
  </si>
  <si>
    <t>134562819</t>
  </si>
  <si>
    <t>Ukončení šnůř se zapojením počtu a průřezu žil 2x0,35 až 4 mm2</t>
  </si>
  <si>
    <t>7*2</t>
  </si>
  <si>
    <t>157</t>
  </si>
  <si>
    <t>741130132</t>
  </si>
  <si>
    <t>Ukončení šňůra 4x0,5 až 4 mm2 se zapojením</t>
  </si>
  <si>
    <t>-1255504906</t>
  </si>
  <si>
    <t>Ukončení šnůř se zapojením počtu a průřezu žil 4x0,5 až 4 mm2</t>
  </si>
  <si>
    <t>12*2</t>
  </si>
  <si>
    <t>158</t>
  </si>
  <si>
    <t>741130144</t>
  </si>
  <si>
    <t>Ukončení šňůra 5x0,5 až 4 mm2 se zapojením</t>
  </si>
  <si>
    <t>1038836586</t>
  </si>
  <si>
    <t>Ukončení šňůr se zapojením počtu a průřezu žil 5x0,5 až 4 mm2</t>
  </si>
  <si>
    <t>159</t>
  </si>
  <si>
    <t>741132103</t>
  </si>
  <si>
    <t>Ukončení kabelů 3x1,5 až 4 mm2 smršťovací záklopkou nebo páskem bez letování</t>
  </si>
  <si>
    <t>770202905</t>
  </si>
  <si>
    <t>Ukončení kabelů smršťovací záklopkou nebo páskou se zapojením bez letování, počtu a průřezu žil 3x1,5 až 4 mm2</t>
  </si>
  <si>
    <t>6*2</t>
  </si>
  <si>
    <t>160</t>
  </si>
  <si>
    <t>998741101</t>
  </si>
  <si>
    <t>Přesun hmot tonážní pro silnoproud v objektech v do 6 m</t>
  </si>
  <si>
    <t>1753863124</t>
  </si>
  <si>
    <t>Přesun hmot pro silnoproud stanovený z hmotnosti přesunovaného materiálu vodorovná dopravní vzdálenost do 50 m v objektech výšky do 6 m</t>
  </si>
  <si>
    <t>161</t>
  </si>
  <si>
    <t>783614551</t>
  </si>
  <si>
    <t>Základní jednonásobný syntetický nátěr potrubí DN do 50 mm</t>
  </si>
  <si>
    <t>1895274732</t>
  </si>
  <si>
    <t>Základní nátěr armatur a kovových potrubí jednonásobný potrubí do DN 50 mm syntetický</t>
  </si>
  <si>
    <t>16+20+60+50+40</t>
  </si>
  <si>
    <t>162</t>
  </si>
  <si>
    <t>783614561</t>
  </si>
  <si>
    <t>Základní jednonásobný syntetický nátěr potrubí přes DN 50 do DN 100 mm</t>
  </si>
  <si>
    <t>-901335932</t>
  </si>
  <si>
    <t>Základní nátěr armatur a kovových potrubí jednonásobný potrubí přes DN 50 do DN 100 mm syntetický</t>
  </si>
  <si>
    <t>163</t>
  </si>
  <si>
    <t>783617601</t>
  </si>
  <si>
    <t>Krycí jednonásobný syntetický nátěr potrubí DN do 50 mm</t>
  </si>
  <si>
    <t>517602874</t>
  </si>
  <si>
    <t>Krycí nátěr (email) armatur a kovových potrubí potrubí do DN 50 mm jednonásobný syntetický standardní</t>
  </si>
  <si>
    <t>164</t>
  </si>
  <si>
    <t>783617621</t>
  </si>
  <si>
    <t>Krycí jednonásobný syntetický nátěr potrubí přes DN 50 do DN 100 mm</t>
  </si>
  <si>
    <t>-424946002</t>
  </si>
  <si>
    <t>Krycí nátěr (email) armatur a kovových potrubí potrubí přes DN 50 do DN 100 mm jednonásobný syntetický standardní</t>
  </si>
  <si>
    <t>Práce a dodávky M</t>
  </si>
  <si>
    <t>23-M</t>
  </si>
  <si>
    <t>Montáže potrubí</t>
  </si>
  <si>
    <t>165</t>
  </si>
  <si>
    <t>230071104</t>
  </si>
  <si>
    <t>Revize ventil pojistný do PN 40 DN 25</t>
  </si>
  <si>
    <t>2119656700</t>
  </si>
  <si>
    <t>Revize ventilů pojistných do PN 40 DN 25</t>
  </si>
  <si>
    <t>166</t>
  </si>
  <si>
    <t>230071105</t>
  </si>
  <si>
    <t>Revize ventil pojistný do PN 40 DN 32</t>
  </si>
  <si>
    <t>1479228651</t>
  </si>
  <si>
    <t xml:space="preserve">Revize ventilů pojistných  do PN 40 DN 32</t>
  </si>
  <si>
    <t>167</t>
  </si>
  <si>
    <t>230120041</t>
  </si>
  <si>
    <t>Čištění potrubí profukováním nebo proplachováním DN 32</t>
  </si>
  <si>
    <t>-417127418</t>
  </si>
  <si>
    <t>168</t>
  </si>
  <si>
    <t>230120042</t>
  </si>
  <si>
    <t>Čištění potrubí profukováním nebo proplachováním DN 40</t>
  </si>
  <si>
    <t>698772149</t>
  </si>
  <si>
    <t>169</t>
  </si>
  <si>
    <t>230120043</t>
  </si>
  <si>
    <t>Čištění potrubí profukováním nebo proplachováním DN 50</t>
  </si>
  <si>
    <t>-1614015865</t>
  </si>
  <si>
    <t>170</t>
  </si>
  <si>
    <t>230120044</t>
  </si>
  <si>
    <t>Čištění potrubí profukováním nebo proplachováním DN 65</t>
  </si>
  <si>
    <t>859476762</t>
  </si>
  <si>
    <t>58-M</t>
  </si>
  <si>
    <t>Revize vyhrazených technických zařízení</t>
  </si>
  <si>
    <t>171</t>
  </si>
  <si>
    <t>580201002</t>
  </si>
  <si>
    <t>Provozní revize tlakových nádob stabilních přes 0,2 do 0,8 m3</t>
  </si>
  <si>
    <t>-491631653</t>
  </si>
  <si>
    <t xml:space="preserve">Provozní revize tlakových nádob stabilních  obsahu přes 0,2 do 0,8 m3</t>
  </si>
  <si>
    <t>172</t>
  </si>
  <si>
    <t>OSTvp1</t>
  </si>
  <si>
    <t>Topná zkouška</t>
  </si>
  <si>
    <t>hod</t>
  </si>
  <si>
    <t>937628612</t>
  </si>
  <si>
    <t>173</t>
  </si>
  <si>
    <t>OSTvp2</t>
  </si>
  <si>
    <t>Výstupní revize všech instalovaných zařízení pro vytápění</t>
  </si>
  <si>
    <t>361918782</t>
  </si>
  <si>
    <t>174</t>
  </si>
  <si>
    <t>OSTvp3</t>
  </si>
  <si>
    <t>Koordinace řemesel</t>
  </si>
  <si>
    <t>-2001467709</t>
  </si>
  <si>
    <t>Koordinace řemesel
Prohlídka a zmapování stávajících rozvodů, stávajícího zapojení apod.</t>
  </si>
  <si>
    <t>175</t>
  </si>
  <si>
    <t>OSTvp4</t>
  </si>
  <si>
    <t>Zednické přípomoce, zřízení drážek a prostupů včetně zapravení</t>
  </si>
  <si>
    <t>1865503135</t>
  </si>
  <si>
    <t>176</t>
  </si>
  <si>
    <t>OSTvp5</t>
  </si>
  <si>
    <t>Zaškolení obsluhy</t>
  </si>
  <si>
    <t>634591775</t>
  </si>
  <si>
    <t>Zaškolení obsluhy
Funkční zkoušky zařízení, uvedení do provozu, zaškolení obsluhy - MaR, detekční systém</t>
  </si>
  <si>
    <t>177</t>
  </si>
  <si>
    <t>OSTvp6</t>
  </si>
  <si>
    <t>Zkušební provoz</t>
  </si>
  <si>
    <t>-1444937061</t>
  </si>
  <si>
    <t>Zkušební provoz
- spuštění a vyladění systému vytápění, MaR apod.</t>
  </si>
  <si>
    <t>178</t>
  </si>
  <si>
    <t>OSTvp7</t>
  </si>
  <si>
    <t>Lešenářské práce</t>
  </si>
  <si>
    <t>-13337804</t>
  </si>
  <si>
    <t>Lešenářské práce
- pronájem lešení pro práce na střeše - demontáž stávajícího komínu, montáž nového komínu</t>
  </si>
  <si>
    <t>01A_2 - Zařízení pro vytápění a ochlazování staveb - INTERNÁT (3.NP SO-01)</t>
  </si>
  <si>
    <t xml:space="preserve">    735 - Ústřední vytápění - otopná tělesa</t>
  </si>
  <si>
    <t>HZS - Hodinové zúčtovací sazby</t>
  </si>
  <si>
    <t>997013214</t>
  </si>
  <si>
    <t>Vnitrostaveništní doprava suti a vybouraných hmot pro budovy v přes 12 do 15 m ručně</t>
  </si>
  <si>
    <t>-677805944</t>
  </si>
  <si>
    <t>Vnitrostaveništní doprava suti a vybouraných hmot vodorovně do 50 m svisle ručně pro budovy a haly výšky přes 12 do 15 m</t>
  </si>
  <si>
    <t>1626994295</t>
  </si>
  <si>
    <t>-1296957437</t>
  </si>
  <si>
    <t>0,644*18 'Přepočtené koeficientem množství</t>
  </si>
  <si>
    <t>942401628</t>
  </si>
  <si>
    <t>875174545</t>
  </si>
  <si>
    <t>-1749884149</t>
  </si>
  <si>
    <t>63154018</t>
  </si>
  <si>
    <t>pouzdro izolační potrubní z minerální vlny s Al fólií max. 250/100°C 54/40mm</t>
  </si>
  <si>
    <t>1665171918</t>
  </si>
  <si>
    <t>589967052</t>
  </si>
  <si>
    <t>998713103</t>
  </si>
  <si>
    <t>Přesun hmot tonážní pro izolace tepelné v objektech v přes 12 do 24 m</t>
  </si>
  <si>
    <t>-186369958</t>
  </si>
  <si>
    <t>Přesun hmot pro izolace tepelné stanovený z hmotnosti přesunovaného materiálu vodorovná dopravní vzdálenost do 50 m v objektech výšky přes 12 m do 24 m</t>
  </si>
  <si>
    <t>733110803</t>
  </si>
  <si>
    <t>Demontáž potrubí ocelového závitového DN do 15</t>
  </si>
  <si>
    <t>1424098944</t>
  </si>
  <si>
    <t>Demontáž potrubí z trubek ocelových závitových DN do 15</t>
  </si>
  <si>
    <t>48*2</t>
  </si>
  <si>
    <t>733110806</t>
  </si>
  <si>
    <t>Demontáž potrubí ocelového závitového DN přes 15 do 32</t>
  </si>
  <si>
    <t>-877577378</t>
  </si>
  <si>
    <t>Demontáž potrubí z trubek ocelových závitových DN přes 15 do 32</t>
  </si>
  <si>
    <t>16*2</t>
  </si>
  <si>
    <t>-572595929</t>
  </si>
  <si>
    <t>733191914</t>
  </si>
  <si>
    <t>Zaslepení potrubí ocelového závitového zavařením a skováním DN 20</t>
  </si>
  <si>
    <t>1415583985</t>
  </si>
  <si>
    <t>Opravy rozvodů potrubí z trubek ocelových závitových normálních i zesílených zaslepení skováním a zavařením DN 20</t>
  </si>
  <si>
    <t>733222302</t>
  </si>
  <si>
    <t>Potrubí měděné polotvrdé spojované lisováním D 15x1 mm</t>
  </si>
  <si>
    <t>690197508</t>
  </si>
  <si>
    <t>Potrubí z trubek měděných polotvrdých spojovaných lisováním PN 16, T= +110°C Ø 15/1</t>
  </si>
  <si>
    <t>24*2</t>
  </si>
  <si>
    <t>733222303</t>
  </si>
  <si>
    <t>Potrubí měděné polotvrdé spojované lisováním D 18x1 mm</t>
  </si>
  <si>
    <t>1773354197</t>
  </si>
  <si>
    <t>Potrubí z trubek měděných polotvrdých spojovaných lisováním PN 16, T= +110°C Ø 18/1</t>
  </si>
  <si>
    <t>10*2</t>
  </si>
  <si>
    <t>733222304</t>
  </si>
  <si>
    <t>Potrubí měděné polotvrdé spojované lisováním D 22x1 mm</t>
  </si>
  <si>
    <t>54775152</t>
  </si>
  <si>
    <t>Potrubí z trubek měděných polotvrdých spojovaných lisováním PN 16, T= +110°C Ø 22/1</t>
  </si>
  <si>
    <t>8*2</t>
  </si>
  <si>
    <t>733223307</t>
  </si>
  <si>
    <t>Potrubí měděné tvrdé spojované lisováním D 54x2 mm</t>
  </si>
  <si>
    <t>-420980457</t>
  </si>
  <si>
    <t>Potrubí z trubek měděných tvrdých spojovaných lisováním PN 16, T= +110°C Ø 54/2</t>
  </si>
  <si>
    <t>20*2</t>
  </si>
  <si>
    <t>733291101</t>
  </si>
  <si>
    <t>Zkouška těsnosti potrubí měděné D do 35x1,5</t>
  </si>
  <si>
    <t>667759648</t>
  </si>
  <si>
    <t>Zkoušky těsnosti potrubí z trubek měděných Ø do 35/1,5</t>
  </si>
  <si>
    <t>48+20+16</t>
  </si>
  <si>
    <t>733291102</t>
  </si>
  <si>
    <t>Zkouška těsnosti potrubí měděné D přes 35x1,5 do 64x2</t>
  </si>
  <si>
    <t>-970349448</t>
  </si>
  <si>
    <t>Zkoušky těsnosti potrubí z trubek měděných Ø přes 35/1,5 do 64/2,0</t>
  </si>
  <si>
    <t>733322301</t>
  </si>
  <si>
    <t>Potrubí plastové vícevrstvé PE-Xc spojované lisováním PN 16 do 80°C D 16x2,0 mm</t>
  </si>
  <si>
    <t>1723952601</t>
  </si>
  <si>
    <t>Potrubí z trubek plastových z vícevrstvého polyethylenu (PE-Xc) spojovaných lisováním PN 10 do 80°C D 16/2,0</t>
  </si>
  <si>
    <t>42*2</t>
  </si>
  <si>
    <t>733322302</t>
  </si>
  <si>
    <t>Potrubí plastové vícevrstvé PE-Xc spojované lisováním PN 16 do 80°C D 20x2,3 mm</t>
  </si>
  <si>
    <t>-2072583875</t>
  </si>
  <si>
    <t>Potrubí z trubek plastových z vícevrstvého polyethylenu (PE-Xc) spojovaných lisováním PN 10 do 80°C D 20/2,3</t>
  </si>
  <si>
    <t>733322303</t>
  </si>
  <si>
    <t>Potrubí plastové vícevrstvé PE-Xc spojované lisováním PN 16 do 80°C D 25x2,8 mm</t>
  </si>
  <si>
    <t>1837778344</t>
  </si>
  <si>
    <t>Potrubí z trubek plastových z vícevrstvého polyethylenu (PE-Xc) spojovaných lisováním PN 10 do 80°C D 25/2,8</t>
  </si>
  <si>
    <t>22*2</t>
  </si>
  <si>
    <t>733322304</t>
  </si>
  <si>
    <t>Potrubí plastové vícevrstvé PE-Xc spojované lisováním PN 16 do 80°C D 32x3,2 mm</t>
  </si>
  <si>
    <t>1901885907</t>
  </si>
  <si>
    <t>Potrubí z trubek plastových z vícevrstvého polyethylenu (PE-Xc) spojovaných lisováním PN 10 do 80°C D 32/3,2</t>
  </si>
  <si>
    <t>14*2</t>
  </si>
  <si>
    <t>733322305</t>
  </si>
  <si>
    <t>Potrubí plastové vícevrstvé PE-Xc spojované lisováním PN 16 do 80°C D 40x3,5 mm</t>
  </si>
  <si>
    <t>-1856880716</t>
  </si>
  <si>
    <t>Potrubí z trubek plastových z vícevrstvého polyethylenu (PE-Xc) spojovaných lisováním PN 10 do 80°C D 40/3,5</t>
  </si>
  <si>
    <t>38*2</t>
  </si>
  <si>
    <t>733322306</t>
  </si>
  <si>
    <t>Potrubí plastové vícevrstvé PE-Xc spojované lisováním PN 16 do 80°C D 50x4,0 mm</t>
  </si>
  <si>
    <t>-1850419297</t>
  </si>
  <si>
    <t>Potrubí z trubek plastových z vícevrstvého polyethylenu (PE-Xc) spojovaných lisováním PN 10 do 80°C D 50/4,0</t>
  </si>
  <si>
    <t>733391101</t>
  </si>
  <si>
    <t>Zkouška těsnosti potrubí plastové D do 32x3,0</t>
  </si>
  <si>
    <t>-1771042992</t>
  </si>
  <si>
    <t>Zkoušky těsnosti potrubí z trubek plastových Ø do 32/3,0</t>
  </si>
  <si>
    <t>84+84+44+28</t>
  </si>
  <si>
    <t>733391102</t>
  </si>
  <si>
    <t>Zkouška těsnosti potrubí plastové D přes 32x3 do 50x4,6</t>
  </si>
  <si>
    <t>-753853099</t>
  </si>
  <si>
    <t>Zkoušky těsnosti potrubí z trubek plastových Ø přes 32/3,0 do 50/4,6</t>
  </si>
  <si>
    <t>76+20</t>
  </si>
  <si>
    <t>1052406506</t>
  </si>
  <si>
    <t>998733103</t>
  </si>
  <si>
    <t>Přesun hmot tonážní pro rozvody potrubí v objektech v přes 12 do 24 m</t>
  </si>
  <si>
    <t>1121748385</t>
  </si>
  <si>
    <t>Přesun hmot pro rozvody potrubí stanovený z hmotnosti přesunovaného materiálu vodorovná dopravní vzdálenost do 50 m v objektech výšky přes 12 do 24 m</t>
  </si>
  <si>
    <t>734200821</t>
  </si>
  <si>
    <t>Demontáž armatury závitové se dvěma závity přes G 1/2 do G 1/2</t>
  </si>
  <si>
    <t>-1820072651</t>
  </si>
  <si>
    <t>Demontáž armatur závitových se dvěma závity do G 1/2</t>
  </si>
  <si>
    <t>25+25</t>
  </si>
  <si>
    <t>73422154R1</t>
  </si>
  <si>
    <t>Ventil závitový termostatický přímý s automat.omezením průtoku G 1/2 PN 16 do 110°C bez hlavice ovládání</t>
  </si>
  <si>
    <t>1413915293</t>
  </si>
  <si>
    <t>Ventil závitový termostatický přímý s automat.omezením průtoku G 1/2 PN 16 do 110°C bez hlavice ovládání
- s automatickým regulátorem průtoku</t>
  </si>
  <si>
    <t>19+6</t>
  </si>
  <si>
    <t>73422168R</t>
  </si>
  <si>
    <t>Termostatická hlavice kapalinová PN 10 do 110°C otopných těles do veřejných prostor</t>
  </si>
  <si>
    <t>-1957853479</t>
  </si>
  <si>
    <t>Ventily regulační závitové hlavice termostatické, pro ovládání ventilů PN 10 do 110 st.C kapalinové otopných těles do veřejných prostor
- vysoce odolná hlavice
- zabezpečení proti odcizení
- nastavení teploty speciálním klíčem</t>
  </si>
  <si>
    <t>18+6</t>
  </si>
  <si>
    <t>734261712</t>
  </si>
  <si>
    <t>Šroubení regulační radiátorové přímé G 1/2 bez vypouštění</t>
  </si>
  <si>
    <t>1634589535</t>
  </si>
  <si>
    <t>Šroubení regulační radiátorové přímé bez vypouštění G 1/2</t>
  </si>
  <si>
    <t>734vp3</t>
  </si>
  <si>
    <t>Termostatická hlavice kapalinová PN 10 do 110°C otopných těles</t>
  </si>
  <si>
    <t>-970094697</t>
  </si>
  <si>
    <t>Ventily regulační závitové hlavice termostatické, pro ovládání ventilů PN 10 do 110°C kapalinové otopných těles</t>
  </si>
  <si>
    <t>735000912</t>
  </si>
  <si>
    <t>Vyregulování ventilu nebo kohoutu dvojregulačního s termostatickým ovládáním</t>
  </si>
  <si>
    <t>-1500995742</t>
  </si>
  <si>
    <t>Regulace otopného systému při opravách vyregulování dvojregulačních ventilů a kohoutů s termostatickým ovládáním</t>
  </si>
  <si>
    <t>998734103</t>
  </si>
  <si>
    <t>Přesun hmot tonážní pro armatury v objektech v přes 12 do 24 m</t>
  </si>
  <si>
    <t>-146496220</t>
  </si>
  <si>
    <t>Přesun hmot pro armatury stanovený z hmotnosti přesunovaného materiálu vodorovná dopravní vzdálenost do 50 m v objektech výšky přes 12 do 24 m</t>
  </si>
  <si>
    <t>735</t>
  </si>
  <si>
    <t>Ústřední vytápění - otopná tělesa</t>
  </si>
  <si>
    <t>735121810</t>
  </si>
  <si>
    <t>Demontáž otopného tělesa ocelového článkového</t>
  </si>
  <si>
    <t>742971263</t>
  </si>
  <si>
    <t>Demontáž otopných těles ocelových článkových</t>
  </si>
  <si>
    <t>0,265*(15+15)</t>
  </si>
  <si>
    <t>735151831</t>
  </si>
  <si>
    <t>Demontáž otopného tělesa panelového třířadého dl do 1500 mm</t>
  </si>
  <si>
    <t>1023469563</t>
  </si>
  <si>
    <t>Demontáž otopných těles panelových třířadých stavební délky do 1500 mm</t>
  </si>
  <si>
    <t>2+1+1</t>
  </si>
  <si>
    <t>735151577</t>
  </si>
  <si>
    <t>Otopné těleso panelové dvoudeskové 2 přídavné přestupní plochy výška/délka 600/1000 mm výkon 1679 W</t>
  </si>
  <si>
    <t>-412386134</t>
  </si>
  <si>
    <t>Otopná tělesa panelová dvoudesková PN 1,0 MPa, T do 110°C se dvěma přídavnými přestupními plochami výšky tělesa 600 mm stavební délky / výkonu 1000 mm / 1679 W</t>
  </si>
  <si>
    <t>735151579</t>
  </si>
  <si>
    <t>Otopné těleso panelové dvoudeskové 2 přídavné přestupní plochy výška/délka 600/1200 mm výkon 2015 W</t>
  </si>
  <si>
    <t>-649936033</t>
  </si>
  <si>
    <t>Otopná tělesa panelová dvoudesková PN 1,0 MPa, T do 110°C se dvěma přídavnými přestupními plochami výšky tělesa 600 mm stavební délky / výkonu 1200 mm / 2015 W</t>
  </si>
  <si>
    <t>735151597</t>
  </si>
  <si>
    <t>Otopné těleso panelové dvoudeskové 2 přídavné přestupní plochy výška/délka 900/1000 mm výkon 2313 W</t>
  </si>
  <si>
    <t>-1336130458</t>
  </si>
  <si>
    <t>Otopná tělesa panelová dvoudesková PN 1,0 MPa, T do 110°C se dvěma přídavnými přestupními plochami výšky tělesa 900 mm stavební délky / výkonu 1000 mm / 2313 W</t>
  </si>
  <si>
    <t>735151599</t>
  </si>
  <si>
    <t>Otopné těleso panelové dvoudeskové 2 přídavné přestupní plochy výška/délka 900/1200 mm výkon 2776 W</t>
  </si>
  <si>
    <t>-1044566159</t>
  </si>
  <si>
    <t>Otopná tělesa panelová dvoudesková PN 1,0 MPa, T do 110°C se dvěma přídavnými přestupními plochami výšky tělesa 900 mm stavební délky / výkonu 1200 mm / 2776 W</t>
  </si>
  <si>
    <t>735191905</t>
  </si>
  <si>
    <t>Odvzdušnění otopných těles</t>
  </si>
  <si>
    <t>1794660125</t>
  </si>
  <si>
    <t>Ostatní opravy otopných těles odvzdušnění tělesa</t>
  </si>
  <si>
    <t>73519191R1</t>
  </si>
  <si>
    <t>Napuštění vody do otopného systému</t>
  </si>
  <si>
    <t>litr</t>
  </si>
  <si>
    <t>-1998174819</t>
  </si>
  <si>
    <t>735494811</t>
  </si>
  <si>
    <t>Vypuštění vody z otopných těles</t>
  </si>
  <si>
    <t>-1600021996</t>
  </si>
  <si>
    <t>Vypuštění vody z otopných soustav bez kotlů, ohříváků, zásobníků a nádrží</t>
  </si>
  <si>
    <t>998735103</t>
  </si>
  <si>
    <t>Přesun hmot tonážní pro otopná tělesa v objektech v přes 12 do 24 m</t>
  </si>
  <si>
    <t>1794906364</t>
  </si>
  <si>
    <t>Přesun hmot pro otopná tělesa stanovený z hmotnosti přesunovaného materiálu vodorovná dopravní vzdálenost do 50 m v objektech výšky přes 12 do 24 m</t>
  </si>
  <si>
    <t>-1594538249</t>
  </si>
  <si>
    <t>84+40</t>
  </si>
  <si>
    <t>-1493039025</t>
  </si>
  <si>
    <t>-211558559</t>
  </si>
  <si>
    <t>84+240</t>
  </si>
  <si>
    <t>95620358</t>
  </si>
  <si>
    <t>40+96</t>
  </si>
  <si>
    <t>HZS</t>
  </si>
  <si>
    <t>Hodinové zúčtovací sazby</t>
  </si>
  <si>
    <t>HZS222R1</t>
  </si>
  <si>
    <t>HZS - napuštění a vypuštění soustavy</t>
  </si>
  <si>
    <t>512</t>
  </si>
  <si>
    <t>-1651835668</t>
  </si>
  <si>
    <t>543461982</t>
  </si>
  <si>
    <t>2069855021</t>
  </si>
  <si>
    <t>2035157207</t>
  </si>
  <si>
    <t>Zednické přípomoce, zřízení prostupů včetně zapravení</t>
  </si>
  <si>
    <t>-477584273</t>
  </si>
  <si>
    <t>884985753</t>
  </si>
  <si>
    <t>1956629798</t>
  </si>
  <si>
    <t>Prohlídka stávajících rozvodů, stávajícího zapojení apod.</t>
  </si>
  <si>
    <t>-822854943</t>
  </si>
  <si>
    <t>vp_ost0003</t>
  </si>
  <si>
    <t>Kompletní zaregulování systému vytápění</t>
  </si>
  <si>
    <t>1378274911</t>
  </si>
  <si>
    <t>Zaregulování otopných těles pomocí přednastavení termostatického ventilu na základě výpočtu stupně přednastavení.
Kontrolní výpočet stupně přednastavení termostatického ventilu na základě skutečného provedení tras potrubí.</t>
  </si>
  <si>
    <t>01B - Zařízení vzduchotechniky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</si>
  <si>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Tato část soupisu prací vychází dle vyhlášky 169/2016 Sb. z následujících grafických a textových částí projektové dokumentace: B ZAŘÍZENÍ VZDUCHOTECHNIKY 1.4B.1 TECHNICKÁ ZPRÁVA – VZT 1.4B.2 PŮDORYS 1.PP – VZT</t>
  </si>
  <si>
    <t xml:space="preserve">    751 - Vzduchotechnika</t>
  </si>
  <si>
    <t xml:space="preserve">    OST - Ostatní</t>
  </si>
  <si>
    <t>751</t>
  </si>
  <si>
    <t>Vzduchotechnika</t>
  </si>
  <si>
    <t>751122092</t>
  </si>
  <si>
    <t>Montáž ventilátoru radiálního nízkotlakého potrubního základního do kruhového potrubí D přes 100 do 200 mm</t>
  </si>
  <si>
    <t>-1817963956</t>
  </si>
  <si>
    <t>Montáž ventilátoru radiálního nízkotlakého potrubního základního do kruhového potrubí, průměru přes 100 do 200 mm</t>
  </si>
  <si>
    <t>x1.01</t>
  </si>
  <si>
    <t>ventilátor radiální potrubní ocelový IP44 výkon 60-110W D 160mm</t>
  </si>
  <si>
    <t>-1886812694</t>
  </si>
  <si>
    <t>ventilátor radiální potrubní ocelový IP44 výkon 60-110W D 160mm
1.01 přívodní ventilátor 
230 V, 53 W, 0,21 A
300 m3/h, 150 Pa
s časovým doběhem
včetně pružného uložení</t>
  </si>
  <si>
    <t>751514679</t>
  </si>
  <si>
    <t>Montáž škrtící klapky nebo zpětné klapky do plechového potrubí kruhové bez příruby D přes 100 do 200 mm</t>
  </si>
  <si>
    <t>439635546</t>
  </si>
  <si>
    <t>Montáž škrtící klapky nebo zpětné klapky do plechového potrubí kruhové bez příruby, průměru přes 100 do 200 mm</t>
  </si>
  <si>
    <t>x1.02</t>
  </si>
  <si>
    <t>klapka kruhová zpětná Pz D 160mm</t>
  </si>
  <si>
    <t>-634346185</t>
  </si>
  <si>
    <t>klapka kruhová zpětná Pz D 160mm
pozink</t>
  </si>
  <si>
    <t>751398012</t>
  </si>
  <si>
    <t>Montáž větrací mřížky na kruhové potrubí D přes 100 do 200 mm</t>
  </si>
  <si>
    <t>1478786959</t>
  </si>
  <si>
    <t>Montáž ostatních zařízení větrací mřížky na kruhové potrubí, průměru přes 100 do 200 mm</t>
  </si>
  <si>
    <t>x1.03</t>
  </si>
  <si>
    <t>Krycí mřížka na kruhové potrubí 160mm</t>
  </si>
  <si>
    <t>990358250</t>
  </si>
  <si>
    <t>751311094</t>
  </si>
  <si>
    <t>Montáž vyústi čtyřhranné do čtyřhranného potrubí přes 0,150 do 0,200 m2</t>
  </si>
  <si>
    <t>162142343</t>
  </si>
  <si>
    <t>Montáž vyústi čtyřhranné do čtyřhranného potrubí, průřezu přes 0,150 do 0,200 m2</t>
  </si>
  <si>
    <t>42972672</t>
  </si>
  <si>
    <t>výustka komfortní jednořadá Al 400x400mm</t>
  </si>
  <si>
    <t>-157738917</t>
  </si>
  <si>
    <t>751398051</t>
  </si>
  <si>
    <t>Montáž protidešťové žaluzie nebo žaluziové klapky na čtyřhranné potrubí do 0,150 m2</t>
  </si>
  <si>
    <t>1784330881</t>
  </si>
  <si>
    <t>Montáž ostatních zařízení protidešťové žaluzie nebo žaluziové klapky na čtyřhranné potrubí, průřezu do 0,150 m2</t>
  </si>
  <si>
    <t>42972915</t>
  </si>
  <si>
    <t>žaluzie protidešťová s pevnými lamelami, pozink, pro potrubí 200x200mm</t>
  </si>
  <si>
    <t>726160528</t>
  </si>
  <si>
    <t>751398052</t>
  </si>
  <si>
    <t>Montáž protidešťové žaluzie nebo žaluziové klapky na čtyřhranné potrubí přes 0,150 do 0,300 m2</t>
  </si>
  <si>
    <t>-39861196</t>
  </si>
  <si>
    <t>Montáž ostatních zařízení protidešťové žaluzie nebo žaluziové klapky na čtyřhranné potrubí, průřezu přes 0,150 do 0,300 m2</t>
  </si>
  <si>
    <t>42972919</t>
  </si>
  <si>
    <t>žaluzie protidešťová s pevnými lamelami, pozink, pro potrubí 400x400mm</t>
  </si>
  <si>
    <t>808822266</t>
  </si>
  <si>
    <t>751510014</t>
  </si>
  <si>
    <t>Vzduchotechnické potrubí z pozinkovaného plechu čtyřhranné s přírubou průřezu přes 0,13 do 0,28 m2</t>
  </si>
  <si>
    <t>-79910998</t>
  </si>
  <si>
    <t>Vzduchotechnické potrubí z pozinkovaného plechu čtyřhranné s přírubou, průřezu přes 0,13 do 0,28 m2</t>
  </si>
  <si>
    <t>751510042</t>
  </si>
  <si>
    <t>Vzduchotechnické potrubí z pozinkovaného plechu kruhové spirálně vinutá trouba bez příruby D přes 100 do 200 mm</t>
  </si>
  <si>
    <t>1874892134</t>
  </si>
  <si>
    <t>Vzduchotechnické potrubí z pozinkovaného plechu kruhové, trouba spirálně vinutá bez příruby, průměru přes 100 do 200 mm</t>
  </si>
  <si>
    <t>x_ost001</t>
  </si>
  <si>
    <t>Stavební přípomoce</t>
  </si>
  <si>
    <t>883959322</t>
  </si>
  <si>
    <t>Stavební výpomoce</t>
  </si>
  <si>
    <t>x_ost003</t>
  </si>
  <si>
    <t>Zaregulování zařízení vzduchotechniky</t>
  </si>
  <si>
    <t>1772304843</t>
  </si>
  <si>
    <t>Zaregulování zařízení vzduchotzechniky</t>
  </si>
  <si>
    <t>x_ost005</t>
  </si>
  <si>
    <t>Protokol o měření hlučnosti z provozu VZT zařízení</t>
  </si>
  <si>
    <t>937438940</t>
  </si>
  <si>
    <t>x_ost007</t>
  </si>
  <si>
    <t>Kotvící, spojovací, těsnící a závěsný materiál</t>
  </si>
  <si>
    <t>1111995040</t>
  </si>
  <si>
    <t>x_ost008</t>
  </si>
  <si>
    <t>Vypracování protokolů o funkčních zkouškách</t>
  </si>
  <si>
    <t>1338341476</t>
  </si>
  <si>
    <t>x_ost010</t>
  </si>
  <si>
    <t>Náklady spojené s montáží potrubí do stávajícího komínového průduchu</t>
  </si>
  <si>
    <t>-411259813</t>
  </si>
  <si>
    <t>- osazení potrubí do komínového průduchu
- lešení
- kotvení, práce ve výškách
- montážní materiál
- oplechování komínové hlavy - ochrana proti zatékání</t>
  </si>
  <si>
    <t xml:space="preserve">01C - Zařízení zdravotně technických instalací, plynová zařízení 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</si>
  <si>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Tato část soupisu prací vychází dle vyhlášky 169/2016 Sb. z následujících grafických a textových částí projektové dokumentace: C ZAŘÍZENÍ ZDRAVOTNĚTECHNICKÝCH INSTALACÍ, PLYNOVÁ ZAŘÍZENÍ 1.4C.01 TECHNICKÁ ZPRÁVA – ZTI 1.4C.02 PŮDORYS 1.PP – ZTI</t>
  </si>
  <si>
    <t xml:space="preserve">    8 - Trubní vedení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</si>
  <si>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</si>
  <si>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</si>
  <si>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</si>
  <si>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724 - Zdravotechnika - strojní vybavení</t>
  </si>
  <si>
    <t xml:space="preserve">    727 - Zdravotechnika - požární ochrana</t>
  </si>
  <si>
    <t xml:space="preserve">    789 - Povrchové úpravy ocelových konstrukcí a technologických zařízení</t>
  </si>
  <si>
    <t>2069919930</t>
  </si>
  <si>
    <t>1*0.6*0.4</t>
  </si>
  <si>
    <t>162211201</t>
  </si>
  <si>
    <t>Vodorovné přemístění do 10 m nošením výkopku z horniny třídy těžitelnosti I skupiny 1 až 3</t>
  </si>
  <si>
    <t>1852832399</t>
  </si>
  <si>
    <t>Vodorovné přemístění výkopku nebo sypaniny nošením s vyprázdněním nádoby na hromady nebo do dopravního prostředku na vzdálenost do 10 m z horniny třídy těžitelnosti I, skupiny 1 až 3</t>
  </si>
  <si>
    <t>0.24*2</t>
  </si>
  <si>
    <t>162211209</t>
  </si>
  <si>
    <t>Příplatek k vodorovnému přemístění nošením za každých dalších 10 m nošení výkopku z horniny třídy těžitelnosti I skupiny 1 až 3</t>
  </si>
  <si>
    <t>1621581962</t>
  </si>
  <si>
    <t>Vodorovné přemístění výkopku nebo sypaniny nošením s vyprázdněním nádoby na hromady nebo do dopravního prostředku na vzdálenost do 10 m Příplatek za každých dalších 10 m k ceně -1201</t>
  </si>
  <si>
    <t>861243019</t>
  </si>
  <si>
    <t>606295060</t>
  </si>
  <si>
    <t>311323214</t>
  </si>
  <si>
    <t>0,24*2,1 'Přepočtené koeficientem množství</t>
  </si>
  <si>
    <t>175111101</t>
  </si>
  <si>
    <t>Obsypání potrubí ručně sypaninou bez prohození, uloženou do 3 m</t>
  </si>
  <si>
    <t>910177323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</si>
  <si>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</si>
  <si>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0,24-0,06</t>
  </si>
  <si>
    <t>58337303</t>
  </si>
  <si>
    <t>štěrkopísek frakce 0/8</t>
  </si>
  <si>
    <t>-62172610</t>
  </si>
  <si>
    <t>0,18*2 'Přepočtené koeficientem množství</t>
  </si>
  <si>
    <t>451572111</t>
  </si>
  <si>
    <t>Lože pod potrubí otevřený výkop z kameniva drobného těženého</t>
  </si>
  <si>
    <t>-1581835602</t>
  </si>
  <si>
    <t>Lože pod potrubí, stoky a drobné objekty v otevřeném výkopu z kameniva drobného těženého 0 až 4 mm</t>
  </si>
  <si>
    <t>1*0.6*0.1</t>
  </si>
  <si>
    <t>Trubní vedení</t>
  </si>
  <si>
    <t>871161141</t>
  </si>
  <si>
    <t>Montáž potrubí z PE100 SDR 11 otevřený výkop svařovaných na tupo D 32 x 3,0 mm</t>
  </si>
  <si>
    <t>-1165686614</t>
  </si>
  <si>
    <t>Montáž vodovodního potrubí z plastů v otevřeném výkopu z polyetylenu PE 100 svařovaných na tupo SDR 11/PN16 D 32 x 3,0 mm</t>
  </si>
  <si>
    <t>28613110</t>
  </si>
  <si>
    <t>trubka PE100 PN 16 SDR11 32x3,0mm</t>
  </si>
  <si>
    <t>-751793876</t>
  </si>
  <si>
    <t>3*1,015 'Přepočtené koeficientem množství</t>
  </si>
  <si>
    <t>935113111</t>
  </si>
  <si>
    <t>Osazení odvodňovacího polymerbetonového žlabu s krycím roštem šířky do 200 mm</t>
  </si>
  <si>
    <t>1081233194</t>
  </si>
  <si>
    <t>Osazení odvodňovacího žlabu s krycím roštem polymerbetonového šířky do 200 mm</t>
  </si>
  <si>
    <t>ACO.12921</t>
  </si>
  <si>
    <t>Žlab - polymerbeton šířky 150 / výška 120 mm - litinová hrana, plochý - 1,0m</t>
  </si>
  <si>
    <t>1990371845</t>
  </si>
  <si>
    <t>ACO.12922</t>
  </si>
  <si>
    <t xml:space="preserve">Žlab - polymerbeton šířky 150 / výška 120 mm - litinová hrana, plochý, těsný odtok DN110 - 1,0m         </t>
  </si>
  <si>
    <t>-850314940</t>
  </si>
  <si>
    <t>ACO.13070</t>
  </si>
  <si>
    <t>Můstkový rošt z tvárbé litiny - C250, 0,5m</t>
  </si>
  <si>
    <t>859677106</t>
  </si>
  <si>
    <t>ACO.12980</t>
  </si>
  <si>
    <t>Kombi stěna H120, na začátek/konec</t>
  </si>
  <si>
    <t>509374591</t>
  </si>
  <si>
    <t>1513171626</t>
  </si>
  <si>
    <t>1463198573</t>
  </si>
  <si>
    <t>ACO.13072</t>
  </si>
  <si>
    <t>Plný kryt z tvárné litiny - D400, 0,5m</t>
  </si>
  <si>
    <t>1966248487</t>
  </si>
  <si>
    <t>1518088687</t>
  </si>
  <si>
    <t>2102777818</t>
  </si>
  <si>
    <t>Vnitrostaveništní doprava suti a vybouraných hmot vodorovně do 50 m svisle ručně pro budovy a haly výšky do 6 m</t>
  </si>
  <si>
    <t>-710948013</t>
  </si>
  <si>
    <t>420184654</t>
  </si>
  <si>
    <t>0,083*19 'Přepočtené koeficientem množství</t>
  </si>
  <si>
    <t>997013813</t>
  </si>
  <si>
    <t>Poplatek za uložení na skládce (skládkovné) stavebního odpadu z plastických hmot kód odpadu 17 02 03</t>
  </si>
  <si>
    <t>-1557753795</t>
  </si>
  <si>
    <t>Poplatek za uložení stavebního odpadu na skládce (skládkovné) z plastických hmot zatříděného do Katalogu odpadů pod kódem 17 02 03</t>
  </si>
  <si>
    <t>0.004+0.015</t>
  </si>
  <si>
    <t>80609869</t>
  </si>
  <si>
    <t>998276101</t>
  </si>
  <si>
    <t>Přesun hmot pro trubní vedení z trub z plastických hmot otevřený výkop</t>
  </si>
  <si>
    <t>423384240</t>
  </si>
  <si>
    <t>Přesun hmot pro trubní vedení hloubené z trub z plastických hmot nebo sklolaminátových pro vodovody nebo kanalizace v otevřeném výkopu dopravní vzdálenost do 15 m</t>
  </si>
  <si>
    <t>713463311</t>
  </si>
  <si>
    <t>Montáž izolace tepelné potrubí potrubními pouzdry s Al fólií s přesahem Al páskou 1x D do 50 mm</t>
  </si>
  <si>
    <t>-1947203966</t>
  </si>
  <si>
    <t>Montáž izolace tepelné potrubí a ohybů tvarovkami nebo deskami potrubními pouzdry s povrchovou úpravou hliníkovou fólií se samolepícím přesahem (izolační materiál ve specifikaci) přelepenými samolepící hliníkovou páskou potrubí jednovrstvá D do 50 mm</t>
  </si>
  <si>
    <t>11+9+8*5</t>
  </si>
  <si>
    <t>63154004</t>
  </si>
  <si>
    <t>pouzdro izolační potrubní z minerální vlny s Al fólií max. 250/100°C 22/20mm</t>
  </si>
  <si>
    <t>-1889962269</t>
  </si>
  <si>
    <t>10,7843137254902*1,02 'Přepočtené koeficientem množství</t>
  </si>
  <si>
    <t>63154005</t>
  </si>
  <si>
    <t>pouzdro izolační potrubní z minerální vlny s Al fólií max. 250/100°C 28/20mm</t>
  </si>
  <si>
    <t>1949675770</t>
  </si>
  <si>
    <t>63154531</t>
  </si>
  <si>
    <t>pouzdro izolační potrubní z minerální vlny s Al fólií max. 250/100°C 28/30mm</t>
  </si>
  <si>
    <t>-398348169</t>
  </si>
  <si>
    <t>63154006</t>
  </si>
  <si>
    <t>pouzdro izolační potrubní z minerální vlny s Al fólií max. 250/100°C 35/20mm</t>
  </si>
  <si>
    <t>1323326528</t>
  </si>
  <si>
    <t>7,84313725490196*1,02 'Přepočtené koeficientem množství</t>
  </si>
  <si>
    <t>63154602</t>
  </si>
  <si>
    <t>pouzdro izolační potrubní z minerální vlny s Al fólií max. 250/100°C 35/50mm</t>
  </si>
  <si>
    <t>-1112869407</t>
  </si>
  <si>
    <t>63154007</t>
  </si>
  <si>
    <t>pouzdro izolační potrubní z minerální vlny s Al fólií max. 250/100°C 42/20mm</t>
  </si>
  <si>
    <t>-2045401727</t>
  </si>
  <si>
    <t>63154603</t>
  </si>
  <si>
    <t>pouzdro izolační potrubní z minerální vlny s Al fólií max. 250/100°C 42/50mm</t>
  </si>
  <si>
    <t>-961546592</t>
  </si>
  <si>
    <t>721</t>
  </si>
  <si>
    <t>Zdravotechnika - vnitřní kanalizace</t>
  </si>
  <si>
    <t>721171803</t>
  </si>
  <si>
    <t>Demontáž potrubí z PVC D do 75</t>
  </si>
  <si>
    <t>-1190973512</t>
  </si>
  <si>
    <t>Demontáž potrubí z novodurových trub odpadních nebo připojovacích do D 75</t>
  </si>
  <si>
    <t>721173401</t>
  </si>
  <si>
    <t>Potrubí kanalizační z PVC SN 4 svodné DN 110</t>
  </si>
  <si>
    <t>-1193183656</t>
  </si>
  <si>
    <t>Potrubí z trub PVC SN4 svodné (ležaté) DN 110</t>
  </si>
  <si>
    <t>721174041</t>
  </si>
  <si>
    <t>Potrubí kanalizační z PP připojovací DN 32</t>
  </si>
  <si>
    <t>2123134827</t>
  </si>
  <si>
    <t>Potrubí z trub polypropylenových připojovací DN 32</t>
  </si>
  <si>
    <t>4+2+2</t>
  </si>
  <si>
    <t>721174042</t>
  </si>
  <si>
    <t>Potrubí kanalizační z PP připojovací DN 40</t>
  </si>
  <si>
    <t>-428382311</t>
  </si>
  <si>
    <t>Potrubí z trub polypropylenových připojovací DN 40</t>
  </si>
  <si>
    <t>2.5</t>
  </si>
  <si>
    <t>721174043</t>
  </si>
  <si>
    <t>Potrubí kanalizační z PP připojovací DN 50</t>
  </si>
  <si>
    <t>77982184</t>
  </si>
  <si>
    <t>Potrubí z trub polypropylenových připojovací DN 50</t>
  </si>
  <si>
    <t>721229111</t>
  </si>
  <si>
    <t>Montáž zápachové uzávěrky pro pračku a myčku do DN 50 ostatní typ</t>
  </si>
  <si>
    <t>109364585</t>
  </si>
  <si>
    <t>Zápachové uzávěrky montáž zápachových uzávěrek ostatních typů do DN 50</t>
  </si>
  <si>
    <t>HLE.HL21.2</t>
  </si>
  <si>
    <t>Vtok (nálevka) DN32 se zápachovou uzávěrkou a kuličkou pro suchý stav</t>
  </si>
  <si>
    <t>1436405337</t>
  </si>
  <si>
    <t>7212210R</t>
  </si>
  <si>
    <t>Zednické a stavební přípomoce pro vnitřní kanalizaci</t>
  </si>
  <si>
    <t>-488768617</t>
  </si>
  <si>
    <t>Zednické a stavební přípomoce pro vnitřní kanalizaci
 - vyfrézování drážek do zdi a podlahy, provedení průrazů prostupů ve stropních konstrukcích a zdech
 - hrubé zapravení drážek a prostupů po provedení instalace potrubí</t>
  </si>
  <si>
    <t>998721101</t>
  </si>
  <si>
    <t>Přesun hmot tonážní pro vnitřní kanalizace v objektech v do 6 m</t>
  </si>
  <si>
    <t>-2085646455</t>
  </si>
  <si>
    <t>Přesun hmot pro vnitřní kanalizace stanovený z hmotnosti přesunovaného materiálu vodorovná dopravní vzdálenost do 50 m v objektech výšky do 6 m</t>
  </si>
  <si>
    <t>998721181</t>
  </si>
  <si>
    <t>Příplatek k přesunu hmot tonážní 721 prováděný bez použití mechanizace</t>
  </si>
  <si>
    <t>1212435622</t>
  </si>
  <si>
    <t>Přesun hmot pro vnitřní kanalizace stanovený z hmotnosti přesunovaného materiálu Příplatek k ceně za přesun prováděný bez použití mechanizace pro jakoukoliv výšku objektu</t>
  </si>
  <si>
    <t>722</t>
  </si>
  <si>
    <t>Zdravotechnika - vnitřní vodovod</t>
  </si>
  <si>
    <t>722170804</t>
  </si>
  <si>
    <t>Demontáž rozvodů vody z plastů D přes 25 do 50</t>
  </si>
  <si>
    <t>-2108537611</t>
  </si>
  <si>
    <t>Demontáž rozvodů vody z plastů přes 25 do Ø 50 mm</t>
  </si>
  <si>
    <t>60-9</t>
  </si>
  <si>
    <t>722171912</t>
  </si>
  <si>
    <t>Potrubí plastové odříznutí trubky D přes 16 do 20 mm</t>
  </si>
  <si>
    <t>649466075</t>
  </si>
  <si>
    <t>Odříznutí trubky nebo tvarovky u rozvodů vody z plastů D přes 16 do 20 mm</t>
  </si>
  <si>
    <t>722171913</t>
  </si>
  <si>
    <t>Potrubí plastové odříznutí trubky D přes 20 do 25 mm</t>
  </si>
  <si>
    <t>-468114349</t>
  </si>
  <si>
    <t>Odříznutí trubky nebo tvarovky u rozvodů vody z plastů D přes 20 do 25 mm</t>
  </si>
  <si>
    <t>722171914</t>
  </si>
  <si>
    <t>Potrubí plastové odříznutí trubky D přes 25 do 32 mm</t>
  </si>
  <si>
    <t>-1170972066</t>
  </si>
  <si>
    <t>Odříznutí trubky nebo tvarovky u rozvodů vody z plastů D přes 25 do 32 mm</t>
  </si>
  <si>
    <t>722171915</t>
  </si>
  <si>
    <t>Potrubí plastové odříznutí trubky D přes 32 do 40 mm</t>
  </si>
  <si>
    <t>-1412491396</t>
  </si>
  <si>
    <t>Odříznutí trubky nebo tvarovky u rozvodů vody z plastů D přes 32 do 40 mm</t>
  </si>
  <si>
    <t>722173912</t>
  </si>
  <si>
    <t>Potrubí plastové spoje svar polyfuze D přes 16 do 20 mm</t>
  </si>
  <si>
    <t>534030914</t>
  </si>
  <si>
    <t>Spoje rozvodů vody z plastů svary polyfuzí D přes 16 do 20 mm</t>
  </si>
  <si>
    <t>722173913</t>
  </si>
  <si>
    <t>Potrubí plastové spoje svar polyfuze D přes 20 do 25 mm</t>
  </si>
  <si>
    <t>-1887973819</t>
  </si>
  <si>
    <t>Spoje rozvodů vody z plastů svary polyfuzí D přes 20 do 25 mm</t>
  </si>
  <si>
    <t>722173914</t>
  </si>
  <si>
    <t>Potrubí plastové spoje svar polyfuze D přes 25 do 32 mm</t>
  </si>
  <si>
    <t>-1717201944</t>
  </si>
  <si>
    <t>Spoje rozvodů vody z plastů svary polyfuzí D přes 25 do 32 mm</t>
  </si>
  <si>
    <t>722173915</t>
  </si>
  <si>
    <t>Potrubí plastové spoje svar polyfuze D přes 32 do 40 mm</t>
  </si>
  <si>
    <t>-1371573260</t>
  </si>
  <si>
    <t>Spoje rozvodů vody z plastů svary polyfuzí D přes 32 do 40 mm</t>
  </si>
  <si>
    <t>722174022</t>
  </si>
  <si>
    <t>Potrubí vodovodní plastové PPR svar polyfúze PN 20 D 20x3,4 mm</t>
  </si>
  <si>
    <t>-899349322</t>
  </si>
  <si>
    <t>Potrubí z plastových trubek z polypropylenu PPR svařovaných polyfúzně PN 20 (SDR 6) D 20 x 3,4</t>
  </si>
  <si>
    <t>studená voda</t>
  </si>
  <si>
    <t>teplá a cirkulace</t>
  </si>
  <si>
    <t>8+2</t>
  </si>
  <si>
    <t>722174023</t>
  </si>
  <si>
    <t>Potrubí vodovodní plastové PPR svar polyfúze PN 20 D 25x4,2 mm</t>
  </si>
  <si>
    <t>584664297</t>
  </si>
  <si>
    <t>Potrubí z plastových trubek z polypropylenu PPR svařovaných polyfúzně PN 20 (SDR 6) D 25 x 4,2</t>
  </si>
  <si>
    <t>1+5+3</t>
  </si>
  <si>
    <t>722174024</t>
  </si>
  <si>
    <t>Potrubí vodovodní plastové PPR svar polyfúze PN 20 D 32x5,4 mm</t>
  </si>
  <si>
    <t>801942528</t>
  </si>
  <si>
    <t>Potrubí z plastových trubek z polypropylenu PPR svařovaných polyfúzně PN 20 (SDR 6) D 32 x 5,4</t>
  </si>
  <si>
    <t>2+6</t>
  </si>
  <si>
    <t>722174025</t>
  </si>
  <si>
    <t>Potrubí vodovodní plastové PPR svar polyfúze PN 20 D 40x6,7 mm</t>
  </si>
  <si>
    <t>1004862617</t>
  </si>
  <si>
    <t>Potrubí z plastových trubek z polypropylenu PPR svařovaných polyfúzně PN 20 (SDR 6) D 40 x 6,7</t>
  </si>
  <si>
    <t>722181812</t>
  </si>
  <si>
    <t>Demontáž plstěných pásů z trub D do 50</t>
  </si>
  <si>
    <t>-699326699</t>
  </si>
  <si>
    <t>Demontáž ochrany potrubí plstěných pásů z trub, průměru do 50 mm</t>
  </si>
  <si>
    <t>722190901</t>
  </si>
  <si>
    <t>Uzavření nebo otevření vodovodního potrubí při opravách</t>
  </si>
  <si>
    <t>-924620956</t>
  </si>
  <si>
    <t>Opravy ostatní uzavření nebo otevření vodovodního potrubí při opravách včetně vypuštění a napuštění</t>
  </si>
  <si>
    <t>722221134</t>
  </si>
  <si>
    <t>Ventil výtokový G 1/2" s jedním závitem</t>
  </si>
  <si>
    <t>1379067509</t>
  </si>
  <si>
    <t>Armatury s jedním závitem ventily výtokové G 1/2"</t>
  </si>
  <si>
    <t>722224115</t>
  </si>
  <si>
    <t>Kohout plnicí nebo vypouštěcí G 1/2" PN 10 s jedním závitem</t>
  </si>
  <si>
    <t>-1888568175</t>
  </si>
  <si>
    <t>Armatury s jedním závitem kohouty plnicí a vypouštěcí PN 10 G 1/2"</t>
  </si>
  <si>
    <t>1+1+2+1</t>
  </si>
  <si>
    <t>722224116</t>
  </si>
  <si>
    <t>Kohout plnicí nebo vypouštěcí G 3/4" PN 10 s jedním závitem</t>
  </si>
  <si>
    <t>1179235965</t>
  </si>
  <si>
    <t>Armatury s jedním závitem kohouty plnicí a vypouštěcí PN 10 G 3/4"</t>
  </si>
  <si>
    <t>722231073</t>
  </si>
  <si>
    <t>Ventil zpětný mosazný G 3/4" PN 10 do 110°C se dvěma závity</t>
  </si>
  <si>
    <t>1044511060</t>
  </si>
  <si>
    <t>Armatury se dvěma závity ventily zpětné mosazné PN 10 do 110°C G 3/4"</t>
  </si>
  <si>
    <t>722231075</t>
  </si>
  <si>
    <t>Ventil zpětný mosazný G 5/4" PN 10 do 110°C se dvěma závity</t>
  </si>
  <si>
    <t>478969484</t>
  </si>
  <si>
    <t>Armatury se dvěma závity ventily zpětné mosazné PN 10 do 110°C G 5/4"</t>
  </si>
  <si>
    <t>1+2</t>
  </si>
  <si>
    <t>722231222</t>
  </si>
  <si>
    <t>Ventil pojistný mosazný G 3/4" PN 6 do 100°C k bojleru s vnitřním x vnějším závitem</t>
  </si>
  <si>
    <t>102243088</t>
  </si>
  <si>
    <t>Armatury se dvěma závity ventily pojistné k bojleru mosazné PN 6 do 100°C G 3/4"</t>
  </si>
  <si>
    <t>722232043</t>
  </si>
  <si>
    <t>Kohout kulový přímý G 1/2" PN 42 do 185°C vnitřní závit</t>
  </si>
  <si>
    <t>-34388498</t>
  </si>
  <si>
    <t>Armatury se dvěma závity kulové kohouty PN 42 do 185 °C přímé vnitřní závit G 1/2"</t>
  </si>
  <si>
    <t>722232044</t>
  </si>
  <si>
    <t>Kohout kulový přímý G 3/4" PN 42 do 185°C vnitřní závit</t>
  </si>
  <si>
    <t>68964421</t>
  </si>
  <si>
    <t>Armatury se dvěma závity kulové kohouty PN 42 do 185 °C přímé vnitřní závit G 3/4"</t>
  </si>
  <si>
    <t>722232045</t>
  </si>
  <si>
    <t>Kohout kulový přímý G 1" PN 42 do 185°C vnitřní závit</t>
  </si>
  <si>
    <t>1987201047</t>
  </si>
  <si>
    <t>Armatury se dvěma závity kulové kohouty PN 42 do 185 °C přímé vnitřní závit G 1"</t>
  </si>
  <si>
    <t>1+1+2+2</t>
  </si>
  <si>
    <t>722232046</t>
  </si>
  <si>
    <t>Kohout kulový přímý G 5/4" PN 42 do 185°C vnitřní závit</t>
  </si>
  <si>
    <t>1593264489</t>
  </si>
  <si>
    <t>Armatury se dvěma závity kulové kohouty PN 42 do 185 °C přímé vnitřní závit G 5/4"</t>
  </si>
  <si>
    <t>1+2+2+2+2</t>
  </si>
  <si>
    <t>722234265</t>
  </si>
  <si>
    <t>Filtr mosazný G 1" PN 20 do 80°C s 2x vnitřním závitem</t>
  </si>
  <si>
    <t>-1640848993</t>
  </si>
  <si>
    <t>Armatury se dvěma závity filtry mosazný PN 20 do 80 °C G 1"</t>
  </si>
  <si>
    <t>722239102</t>
  </si>
  <si>
    <t>Montáž armatur vodovodních se dvěma závity G 3/4"</t>
  </si>
  <si>
    <t>-1535807279</t>
  </si>
  <si>
    <t>Armatury se dvěma závity montáž vodovodních armatur se dvěma závity ostatních typů G 3/4"</t>
  </si>
  <si>
    <t>6000117208</t>
  </si>
  <si>
    <t>Vyvažovací ventil DN 20 bez vypouštění PN25</t>
  </si>
  <si>
    <t>1115837997</t>
  </si>
  <si>
    <t>hmotnost: 0,55 kg , délka: 94 mm , provedení: bez vypouštění , závit: FF , jmenovitá světlost: DN 20 , velikost připojení: G 3/4" , Kvs průtokový součinitel: 5,39
Vnitřní závit. Závity dle ISO 228. Délka závitů dle ISO 7/1
Měření průtoku, tlaků a teploty</t>
  </si>
  <si>
    <t>722239103</t>
  </si>
  <si>
    <t>Montáž armatur vodovodních se dvěma závity G 1"</t>
  </si>
  <si>
    <t>241646509</t>
  </si>
  <si>
    <t>Armatury se dvěma závity montáž vodovodních armatur se dvěma závity ostatních typů G 1"</t>
  </si>
  <si>
    <t>6000110602</t>
  </si>
  <si>
    <t>Vyvažovací ventil DN25 bez vypouštění PN25</t>
  </si>
  <si>
    <t>-2030047006</t>
  </si>
  <si>
    <t>hmotnost: 0,68 kg , délka: 105 mm , provedení: bez vypouštění , závit: FF , jmenovitá světlost: DN 25 , velikost připojení: G 1" , Kvs průtokový součinitel: 8,59
Vnitřní závit. Závity dle ISO 228. Délka závitů dle ISO 7/1
Měření průtoku, tlaků a teploty</t>
  </si>
  <si>
    <t>722239104</t>
  </si>
  <si>
    <t>Montáž armatur vodovodních se dvěma závity G 5/4"</t>
  </si>
  <si>
    <t>-699267815</t>
  </si>
  <si>
    <t>Armatury se dvěma závity montáž vodovodních armatur se dvěma závity ostatních typů G 5/4"</t>
  </si>
  <si>
    <t>X003</t>
  </si>
  <si>
    <t xml:space="preserve">Termostatický směšovací ventil pro teplou vodu DN32 se vstupem studené a cirkulační vody, kvs=8,4 </t>
  </si>
  <si>
    <t>969592445</t>
  </si>
  <si>
    <t>Termostatický směšovací ventil pro teplou vodu DN32 se vstupem studené a cirkulační vody, kvs=8,4 
Nastavení teploty z výroby: 55°C. Se šroubením s vnitřním závitem. Závity podle ISO 228.
Možnost nastevní výstupní teploty 35 - 65 °C</t>
  </si>
  <si>
    <t>722290226</t>
  </si>
  <si>
    <t>Zkouška těsnosti vodovodního potrubí závitového DN do 50</t>
  </si>
  <si>
    <t>1121894844</t>
  </si>
  <si>
    <t>Zkoušky, proplach a desinfekce vodovodního potrubí zkoušky těsnosti vodovodního potrubí závitového do DN 50</t>
  </si>
  <si>
    <t>11+17+16+16</t>
  </si>
  <si>
    <t>722290234</t>
  </si>
  <si>
    <t>Proplach a dezinfekce vodovodního potrubí DN do 80</t>
  </si>
  <si>
    <t>1615863006</t>
  </si>
  <si>
    <t>Zkoušky, proplach a desinfekce vodovodního potrubí proplach a desinfekce vodovodního potrubí do DN 80</t>
  </si>
  <si>
    <t>722303R</t>
  </si>
  <si>
    <t>Zednické a stavební přípomoce pro vnitřní vodovod</t>
  </si>
  <si>
    <t>158161400</t>
  </si>
  <si>
    <t>Zednické a stavební přípomoce pro vnitřní vodovod
 - vysekání (vyfrézování) drážek do zdi a podlahy, provedení průrazů prostupů ve stropních konstrukcích a zdech
 - hrubé zapravení drážek a prostupů po provedení istalace potrubí</t>
  </si>
  <si>
    <t>722304R</t>
  </si>
  <si>
    <t>Vyvážení cirkulace teplé vody</t>
  </si>
  <si>
    <t>-1409963398</t>
  </si>
  <si>
    <t>998722101</t>
  </si>
  <si>
    <t>Přesun hmot tonážní pro vnitřní vodovod v objektech v do 6 m</t>
  </si>
  <si>
    <t>783769400</t>
  </si>
  <si>
    <t>Přesun hmot pro vnitřní vodovod stanovený z hmotnosti přesunovaného materiálu vodorovná dopravní vzdálenost do 50 m v objektech výšky do 6 m</t>
  </si>
  <si>
    <t>998722181</t>
  </si>
  <si>
    <t>Příplatek k přesunu hmot tonážní 722 prováděný bez použití mechanizace</t>
  </si>
  <si>
    <t>-1495203863</t>
  </si>
  <si>
    <t>Přesun hmot pro vnitřní vodovod stanovený z hmotnosti přesunovaného materiálu Příplatek k ceně za přesun prováděný bez použití mechanizace pro jakoukoliv výšku objektu</t>
  </si>
  <si>
    <t>723</t>
  </si>
  <si>
    <t>Zdravotechnika - vnitřní plynovod</t>
  </si>
  <si>
    <t>723111202</t>
  </si>
  <si>
    <t>Potrubí ocelové závitové černé bezešvé svařované běžné DN 15</t>
  </si>
  <si>
    <t>1303182838</t>
  </si>
  <si>
    <t xml:space="preserve">Potrubí z ocelových trubek závitových černých  spojovaných svařováním, bezešvých běžných DN 15</t>
  </si>
  <si>
    <t>1+1+5</t>
  </si>
  <si>
    <t>723111203</t>
  </si>
  <si>
    <t>Potrubí ocelové závitové černé bezešvé svařované běžné DN 20</t>
  </si>
  <si>
    <t>-2071455263</t>
  </si>
  <si>
    <t xml:space="preserve">Potrubí z ocelových trubek závitových černých  spojovaných svařováním, bezešvých běžných DN 20</t>
  </si>
  <si>
    <t>5+2</t>
  </si>
  <si>
    <t>723150312</t>
  </si>
  <si>
    <t>Potrubí ocelové hladké černé bezešvé spojované svařováním tvářené za tepla D 57x3,2 mm</t>
  </si>
  <si>
    <t>-1112376302</t>
  </si>
  <si>
    <t xml:space="preserve">Potrubí z ocelových trubek hladkých  černých spojovaných svařováním tvářených za tepla Ø 57/3,2</t>
  </si>
  <si>
    <t>723150367</t>
  </si>
  <si>
    <t>Chránička D 57x3,2 mm</t>
  </si>
  <si>
    <t>-1093409326</t>
  </si>
  <si>
    <t>Potrubí z ocelových trubek hladkých černých spojovaných chráničky Ø 57/3,2</t>
  </si>
  <si>
    <t>723150801</t>
  </si>
  <si>
    <t>Demontáž potrubí ocelové hladké svařované do D 32</t>
  </si>
  <si>
    <t>512686396</t>
  </si>
  <si>
    <t xml:space="preserve">Demontáž potrubí svařovaného z ocelových trubek hladkých  do Ø 32</t>
  </si>
  <si>
    <t>723150803</t>
  </si>
  <si>
    <t>Demontáž potrubí ocelové hladké svařované do D 76</t>
  </si>
  <si>
    <t>-7338376</t>
  </si>
  <si>
    <t xml:space="preserve">Demontáž potrubí svařovaného z ocelových trubek hladkých  přes 44,5 do Ø 76</t>
  </si>
  <si>
    <t>723190901</t>
  </si>
  <si>
    <t>Uzavření,otevření plynovodního potrubí při opravě</t>
  </si>
  <si>
    <t>-788080789</t>
  </si>
  <si>
    <t xml:space="preserve">Opravy plynovodního potrubí  uzavření nebo otevření potrubí</t>
  </si>
  <si>
    <t>723190907</t>
  </si>
  <si>
    <t>Odvzdušnění nebo napuštění plynovodního potrubí</t>
  </si>
  <si>
    <t>-1525734591</t>
  </si>
  <si>
    <t xml:space="preserve">Opravy plynovodního potrubí  odvzdušnění a napuštění potrubí</t>
  </si>
  <si>
    <t>(17+3+14)*2</t>
  </si>
  <si>
    <t>723214162</t>
  </si>
  <si>
    <t>Filtr plynový DN20</t>
  </si>
  <si>
    <t>1881485090</t>
  </si>
  <si>
    <t>723229102</t>
  </si>
  <si>
    <t>Montáž armatur plynovodních s jedním závitem G 1/2" ostatní typ</t>
  </si>
  <si>
    <t>1702817125</t>
  </si>
  <si>
    <t>Armatury s jedním závitem montáž armatur s jedním závitem ostatních typů G 1/2"</t>
  </si>
  <si>
    <t>55128038</t>
  </si>
  <si>
    <t>Manometr 0 - 4 kPa + manometrový kohout</t>
  </si>
  <si>
    <t>1448937078</t>
  </si>
  <si>
    <t>723231162</t>
  </si>
  <si>
    <t>Kohout kulový přímý G 1/2" PN 42 do 185°C plnoprůtokový vnitřní závit těžká řada</t>
  </si>
  <si>
    <t>1173667977</t>
  </si>
  <si>
    <t>Armatury se dvěma závity kohouty kulové PN 42 do 185°C plnoprůtokové vnitřní závit těžká řada G 1/2"</t>
  </si>
  <si>
    <t>723231163</t>
  </si>
  <si>
    <t>Kohout kulový přímý G 3/4" PN 42 do 185°C plnoprůtokový vnitřní závit těžká řada</t>
  </si>
  <si>
    <t>132981189</t>
  </si>
  <si>
    <t>Armatury se dvěma závity kohouty kulové PN 42 do 185°C plnoprůtokové vnitřní závit těžká řada G 3/4"</t>
  </si>
  <si>
    <t>723231167</t>
  </si>
  <si>
    <t>Kohout kulový přímý G 2" PN 42 do 185°C plnoprůtokový vnitřní závit těžká řada</t>
  </si>
  <si>
    <t>-1457168108</t>
  </si>
  <si>
    <t>Armatury se dvěma závity kohouty kulové PN 42 do 185°C plnoprůtokové vnitřní závit těžká řada G 2"</t>
  </si>
  <si>
    <t>72323116R</t>
  </si>
  <si>
    <t xml:space="preserve">Kohout kulový přímý (vzorkovací) G 1/2" </t>
  </si>
  <si>
    <t>852853398</t>
  </si>
  <si>
    <t>7232313R</t>
  </si>
  <si>
    <t>Zednické a stavební přípomoce pro vnitřní rozvod plynu /D+M)</t>
  </si>
  <si>
    <t>-619622199</t>
  </si>
  <si>
    <t>Zednické a stavební přípomoce pro vnitřní rozvod plynu 
 - vysekání (vyfrézování) drážek do zdi a podlahy, provedení průrazů prostupů ve stropních konstrukcích a zdech
 - hrubé zapravení drážek a prostupů po provedení istalace potrubí</t>
  </si>
  <si>
    <t>723239106</t>
  </si>
  <si>
    <t>Montáž armatur plynovodních se dvěma závity G 2" ostatní typ</t>
  </si>
  <si>
    <t>1773011699</t>
  </si>
  <si>
    <t>Armatury se dvěma závity montáž armatur se dvěma závity ostatních typů G 2"</t>
  </si>
  <si>
    <t>723210R</t>
  </si>
  <si>
    <t>Automatický havarijní uzávěr plynu plynové kotelny, DN50 (bez proudu uzavřen, napájení 230V)</t>
  </si>
  <si>
    <t>312738462</t>
  </si>
  <si>
    <t>230170012</t>
  </si>
  <si>
    <t>Tlakové zkoušky těsnosti potrubí - zkouška DN přes 40 do 80</t>
  </si>
  <si>
    <t>939312067</t>
  </si>
  <si>
    <t>Zkouška těsnosti potrubí DN přes 40 do 80</t>
  </si>
  <si>
    <t>998723101</t>
  </si>
  <si>
    <t>Přesun hmot tonážní pro vnitřní plynovod v objektech v do 6 m</t>
  </si>
  <si>
    <t>-1270810395</t>
  </si>
  <si>
    <t xml:space="preserve">Přesun hmot pro vnitřní plynovod  stanovený z hmotnosti přesunovaného materiálu vodorovná dopravní vzdálenost do 50 m v objektech výšky do 6 m</t>
  </si>
  <si>
    <t>998723181</t>
  </si>
  <si>
    <t>Příplatek k přesunu hmot tonážní 723 prováděný bez použití mechanizace</t>
  </si>
  <si>
    <t>-1181806279</t>
  </si>
  <si>
    <t>Přesun hmot pro vnitřní plynovod stanovený z hmotnosti přesunovaného materiálu Příplatek k ceně za přesun prováděný bez použití mechanizace pro jakoukoliv výšku objektu</t>
  </si>
  <si>
    <t>724</t>
  </si>
  <si>
    <t>Zdravotechnika - strojní vybavení</t>
  </si>
  <si>
    <t>724231128</t>
  </si>
  <si>
    <t xml:space="preserve">Příslušenství domovních vodáren měřící tlakoměr deformační  0 - 1 MPa</t>
  </si>
  <si>
    <t>-1092126697</t>
  </si>
  <si>
    <t>Příslušenství domovních vodáren měřicí tlakoměr deformační</t>
  </si>
  <si>
    <t>724233111</t>
  </si>
  <si>
    <t>Nádoba expanzní tlaková pro akumulační ohřev TV průtočná s vyměnitelným vakem závitové připojení PN 1,0 o objemu 60 l vč. průtočné armatury 5/4"</t>
  </si>
  <si>
    <t>-460100630</t>
  </si>
  <si>
    <t>732429122</t>
  </si>
  <si>
    <t>Montáž čerpadla oběhového suchoběžného přírubového DN 32 monoblokové</t>
  </si>
  <si>
    <t>-641913006</t>
  </si>
  <si>
    <t>Čerpadla teplovodní montáž čerpadel (do potrubí) ostatních typů suchoběžných přírubových monoblokových axiálních DN 32</t>
  </si>
  <si>
    <t>42610589</t>
  </si>
  <si>
    <t xml:space="preserve">čerpadlo oběhové teplovodní závitové cirkulační pro TV  (průtok 1,67 m3/hod; dopravní výška 2,03 m), nerezové T 80°C</t>
  </si>
  <si>
    <t>-1767164810</t>
  </si>
  <si>
    <t>Shodných parametrů jako stávající měněné čerpadlo UPS 25-40</t>
  </si>
  <si>
    <t>734419111</t>
  </si>
  <si>
    <t>Montáž teploměrů s ochranným pouzdrem nebo pevným stonkem a jímkou</t>
  </si>
  <si>
    <t>-397428703</t>
  </si>
  <si>
    <t>Teploměry technické montáž teploměrů s ochranným pouzdrem nebo s pevným stonkem a jímkou</t>
  </si>
  <si>
    <t>55128018</t>
  </si>
  <si>
    <t>teploměr axiální 0-120°C zadní napojení 1/2" s jímkou D 80/dl 50mm</t>
  </si>
  <si>
    <t>1739924171</t>
  </si>
  <si>
    <t>998724101</t>
  </si>
  <si>
    <t>Přesun hmot tonážní pro strojní vybavení v objektech v do 6 m</t>
  </si>
  <si>
    <t>2002041106</t>
  </si>
  <si>
    <t>Přesun hmot pro strojní vybavení stanovený z hmotnosti přesunovaného materiálu vodorovná dopravní vzdálenost do 50 m v objektech výšky do 6 m</t>
  </si>
  <si>
    <t>998724181</t>
  </si>
  <si>
    <t>Příplatek k přesunu hmot tonážní 724 prováděný bez použití mechanizace</t>
  </si>
  <si>
    <t>-119045821</t>
  </si>
  <si>
    <t>Přesun hmot pro strojní vybavení stanovený z hmotnosti přesunovaného materiálu Příplatek k ceně za přesun prováděný bez použití mechanizace pro jakoukoliv výšku objektu</t>
  </si>
  <si>
    <t>727</t>
  </si>
  <si>
    <t>Zdravotechnika - požární ochrana</t>
  </si>
  <si>
    <t>727111003</t>
  </si>
  <si>
    <t>Trubní ucpávka ocelového potrubí DN50 vč. chráničky - stěnou, požární odolnost EI 120</t>
  </si>
  <si>
    <t>-385093371</t>
  </si>
  <si>
    <t>727212203</t>
  </si>
  <si>
    <t>Trubní ucpávka plastového potrubí D 32 mm stěnou, požární odolnost EI 60</t>
  </si>
  <si>
    <t>-372754122</t>
  </si>
  <si>
    <t>727212204</t>
  </si>
  <si>
    <t>Trubní ucpávka plastového potrubí D 40 mm stěnou požární odolnost EI 60</t>
  </si>
  <si>
    <t>743455084</t>
  </si>
  <si>
    <t>783615561</t>
  </si>
  <si>
    <t>Mezinátěr jednonásobný syntetický nátěr potrubí přes DN 50 do DN 100 mm</t>
  </si>
  <si>
    <t>270863454</t>
  </si>
  <si>
    <t>Mezinátěr armatur a kovových potrubí potrubí přes DN 50 do DN 100 mm syntetický standardní</t>
  </si>
  <si>
    <t>889681204</t>
  </si>
  <si>
    <t>783624561</t>
  </si>
  <si>
    <t>Základní jednonásobný akrylátový nátěr potrubí přes DN 50 do DN 100 mm</t>
  </si>
  <si>
    <t>-1519432417</t>
  </si>
  <si>
    <t>Základní nátěr armatur a kovových potrubí jednonásobný potrubí přes DN 50 do DN 100 mm akrylátový</t>
  </si>
  <si>
    <t>789</t>
  </si>
  <si>
    <t>Povrchové úpravy ocelových konstrukcí a technologických zařízení</t>
  </si>
  <si>
    <t>789132181</t>
  </si>
  <si>
    <t>Čištění plamenem potrubí do DN 150 stupeň zrezivění B, C, D</t>
  </si>
  <si>
    <t>1770244406</t>
  </si>
  <si>
    <t>Úpravy povrchů pod nátěry potrubí do DN 150 odstranění rzi a nečistot čištěním plamenem včetně předchozího oklepání a následného okartáčování, stupeň zrezivění B,C,D</t>
  </si>
  <si>
    <t>789132210</t>
  </si>
  <si>
    <t>Omytí potrubí do DN 150</t>
  </si>
  <si>
    <t>1878423070</t>
  </si>
  <si>
    <t>Úpravy povrchů pod nátěry potrubí do DN 150 očištění omytím</t>
  </si>
  <si>
    <t>(2*PI*0.05*0.05+2*PI*0.05*((68-17)))</t>
  </si>
  <si>
    <t>789132240</t>
  </si>
  <si>
    <t>Odmaštění potrubí do DN 150</t>
  </si>
  <si>
    <t>-1880839618</t>
  </si>
  <si>
    <t>Úpravy povrchů pod nátěry potrubí do DN 150 očištění odmaštěním</t>
  </si>
  <si>
    <t>01D - Zařizení silnoproudé elektrotechniky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</si>
  <si>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Tato část soupisu prací vychází dle vyhlášky 169/2016 Sb. z následujících grafických a textových částí projektové dokumentace: D ZAŘÍZENÍ SILNOPROUDÉ ELEKTROTECHNIKY 1.4D.01 TECHNICKÁ ZPRÁVA EI 1.4D.02 PŮDORYS 1.PP – EI 1.4D.03 SCHÉMA ROZVADĚČE RK</t>
  </si>
  <si>
    <t xml:space="preserve">    742 - Elektroinstalace - slaboproud</t>
  </si>
  <si>
    <t>977332122</t>
  </si>
  <si>
    <t>Frézování drážek ve stěnách z cihel včetně omítky do 50x50 mm</t>
  </si>
  <si>
    <t>CS ÚRS 2022 01</t>
  </si>
  <si>
    <t>-578489126</t>
  </si>
  <si>
    <t>Frézování drážek pro vodiče ve stěnách z cihel včetně omítky, rozměru do 50x50 mm</t>
  </si>
  <si>
    <t>10+15+20+15+30</t>
  </si>
  <si>
    <t>977333111</t>
  </si>
  <si>
    <t>Frézování drážek ve stropech z cihel do 30x30 mm</t>
  </si>
  <si>
    <t>517648794</t>
  </si>
  <si>
    <t>Frézování drážek pro vodiče ve stropech nebo klenbách z cihel, rozměru do 30x30 mm</t>
  </si>
  <si>
    <t>594863267</t>
  </si>
  <si>
    <t>1243570495</t>
  </si>
  <si>
    <t>-1937609381</t>
  </si>
  <si>
    <t>0,379*19 'Přepočtené koeficientem množství</t>
  </si>
  <si>
    <t>997013603</t>
  </si>
  <si>
    <t>Poplatek za uložení na skládce (skládkovné) stavebního odpadu cihelného kód odpadu 17 01 02</t>
  </si>
  <si>
    <t>2068975967</t>
  </si>
  <si>
    <t>Poplatek za uložení stavebního odpadu na skládce (skládkovné) cihelného zatříděného do Katalogu odpadů pod kódem 17 01 02</t>
  </si>
  <si>
    <t>741110012</t>
  </si>
  <si>
    <t>Montáž trubka plastová tuhá D přes 23 do 35 mm uložená volně</t>
  </si>
  <si>
    <t>210667013</t>
  </si>
  <si>
    <t>Montáž trubek elektroinstalačních s nasunutím nebo našroubováním do krabic plastových tuhých, uložených volně, vnější Ø přes 23 do 35 mm</t>
  </si>
  <si>
    <t>34571093</t>
  </si>
  <si>
    <t>trubka elektroinstalační tuhá z PVC D 22,1/25 mm, délka 3m</t>
  </si>
  <si>
    <t>-459931236</t>
  </si>
  <si>
    <t>5,714*1,05 'Přepočtené koeficientem množství</t>
  </si>
  <si>
    <t>34571092</t>
  </si>
  <si>
    <t>trubka elektroinstalační tuhá z PVC D 17,4/20 mm, délka 3m</t>
  </si>
  <si>
    <t>-1553781146</t>
  </si>
  <si>
    <t>553194178</t>
  </si>
  <si>
    <t>-1494887458</t>
  </si>
  <si>
    <t>15*1,05 'Přepočtené koeficientem množství</t>
  </si>
  <si>
    <t>741112001</t>
  </si>
  <si>
    <t>Montáž krabice zapuštěná plastová kruhová</t>
  </si>
  <si>
    <t>-155625658</t>
  </si>
  <si>
    <t>Montáž krabic elektroinstalačních bez napojení na trubky a lišty, demontáže a montáže víčka a přístroje protahovacích nebo odbočných zapuštěných plastových kruhových</t>
  </si>
  <si>
    <t>34571450</t>
  </si>
  <si>
    <t>krabice pod omítku PVC přístrojová kruhová D 70mm</t>
  </si>
  <si>
    <t>201842988</t>
  </si>
  <si>
    <t>741112022</t>
  </si>
  <si>
    <t>Montáž krabice nástěnná plastová čtyřhranná do 160x160 mm</t>
  </si>
  <si>
    <t>806139699</t>
  </si>
  <si>
    <t>Montáž krabic elektroinstalačních bez napojení na trubky a lišty, demontáže a montáže víčka a přístroje protahovacích nebo odbočných nástěnných plastových čtyřhranných, vel. do 160x160 mm</t>
  </si>
  <si>
    <t>34571481</t>
  </si>
  <si>
    <t>krabice v uzavřeném provedení PP s krytím IP 66 obdélníková 125x175mm</t>
  </si>
  <si>
    <t>1832825028</t>
  </si>
  <si>
    <t>X1000179368</t>
  </si>
  <si>
    <t>Svorkovnice stoupací 4/25, 80A, 4pól., každý pól 1x25mm2 a 2x16mm2, na DIN</t>
  </si>
  <si>
    <t>1177065349</t>
  </si>
  <si>
    <t>741120001</t>
  </si>
  <si>
    <t>Montáž vodič Cu izolovaný plný a laněný žíla 0,35-6 mm2 pod omítku (např. CY)</t>
  </si>
  <si>
    <t>862624482</t>
  </si>
  <si>
    <t>Montáž vodičů izolovaných měděných bez ukončení uložených pod omítku plných a laněných (např. CY), průřezu žíly 0,35 až 6 mm2</t>
  </si>
  <si>
    <t>20+10+10</t>
  </si>
  <si>
    <t>34141027</t>
  </si>
  <si>
    <t>vodič propojovací flexibilní jádro Cu lanované izolace PVC 450/750V (H07V-K) 1x6mm2</t>
  </si>
  <si>
    <t>1878672232</t>
  </si>
  <si>
    <t>40*1,15 'Přepočtené koeficientem množství</t>
  </si>
  <si>
    <t>741120003</t>
  </si>
  <si>
    <t>Montáž vodič Cu izolovaný plný a laněný žíla 10-16 mm2 pod omítku (např. CY)</t>
  </si>
  <si>
    <t>-548465686</t>
  </si>
  <si>
    <t>Montáž vodičů izolovaných měděných bez ukončení uložených pod omítku plných a laněných (např. CY), průřezu žíly 10 až 16 mm2</t>
  </si>
  <si>
    <t>34141029</t>
  </si>
  <si>
    <t>vodič propojovací flexibilní jádro Cu lanované izolace PVC 450/750V (H07V-K) 1x16mm2</t>
  </si>
  <si>
    <t>1233467008</t>
  </si>
  <si>
    <t>2*1,15 'Přepočtené koeficientem množství</t>
  </si>
  <si>
    <t>741122611</t>
  </si>
  <si>
    <t>Montáž kabel Cu plný kulatý žíla 3x1,5 až 6 mm2 uložený pevně (např. CYKY)</t>
  </si>
  <si>
    <t>767998383</t>
  </si>
  <si>
    <t>Montáž kabelů měděných bez ukončení uložených pevně plných kulatých nebo bezhalogenových (např. CYKY) počtu a průřezu žil 3x1,5 až 6 mm2</t>
  </si>
  <si>
    <t>-1084986943</t>
  </si>
  <si>
    <t>100*1,15 'Přepočtené koeficientem množství</t>
  </si>
  <si>
    <t>34111036</t>
  </si>
  <si>
    <t>kabel instalační jádro Cu plné izolace PVC plášť PVC 450/750V (CYKY) 3x2,5mm2</t>
  </si>
  <si>
    <t>-205659519</t>
  </si>
  <si>
    <t>30+20+5+5+15+60+10</t>
  </si>
  <si>
    <t>34111123</t>
  </si>
  <si>
    <t>kabel silový oheň retardující bezhalogenový bez funkční schopnosti při požáru třída reakce na oheň B2cas1d1a1 jádro Cu 0,6/1kV (1-CXKH-R B2) 3x1,5mm2</t>
  </si>
  <si>
    <t>341315656</t>
  </si>
  <si>
    <t>741122641</t>
  </si>
  <si>
    <t>Montáž kabel Cu plný kulatý žíla 5x1,5 až 2,5 mm2 uložený pevně (např. CYKY)</t>
  </si>
  <si>
    <t>-414204300</t>
  </si>
  <si>
    <t>Montáž kabelů měděných bez ukončení uložených pevně plných kulatých nebo bezhalogenových (např. CYKY) počtu a průřezu žil 5x1,5 až 2,5 mm2</t>
  </si>
  <si>
    <t>34111094</t>
  </si>
  <si>
    <t>kabel instalační jádro Cu plné izolace PVC plášť PVC 450/750V (CYKY) 5x2,5mm2</t>
  </si>
  <si>
    <t>-597408829</t>
  </si>
  <si>
    <t>741130115</t>
  </si>
  <si>
    <t>Ukončení šňůra 3x0,35 až 4 mm2 se zapojením</t>
  </si>
  <si>
    <t>-1410345145</t>
  </si>
  <si>
    <t>Ukončení šňůr se zapojením počtu a průřezu žil 3x0,35 až 4 mm2</t>
  </si>
  <si>
    <t>741130134</t>
  </si>
  <si>
    <t>Ukončení šňůra 4x10 mm2 se zapojením</t>
  </si>
  <si>
    <t>-304708534</t>
  </si>
  <si>
    <t>Ukončení šňůr se zapojením počtu a průřezu žil 4x10 mm2</t>
  </si>
  <si>
    <t>648255448</t>
  </si>
  <si>
    <t>741210002</t>
  </si>
  <si>
    <t>Montáž rozvodnice oceloplechová nebo plastová běžná do 50 kg</t>
  </si>
  <si>
    <t>1128386222</t>
  </si>
  <si>
    <t>Montáž rozvodnic oceloplechových nebo plastových bez zapojení vodičů běžných, hmotnosti do 50 kg</t>
  </si>
  <si>
    <t>ABB.1SLM004102A3108</t>
  </si>
  <si>
    <t>Rozvodnice nástěnná IP41/48M, vč. N/PE, plná dvířka</t>
  </si>
  <si>
    <t>-1893688888</t>
  </si>
  <si>
    <t>Rozvodnice nástěnná IP41/48M, Mistral41W vč. N/PE, plná dvířka</t>
  </si>
  <si>
    <t>741210833</t>
  </si>
  <si>
    <t>Demontáž rozvodnic plastových na povrchu s krytím do IPx4 plochou přes 0,2 m2</t>
  </si>
  <si>
    <t>-1631709674</t>
  </si>
  <si>
    <t>Demontáž rozvodnic plastových, uložených na povrchu, krytí do IPx 4, plochy přes 0,2 m2</t>
  </si>
  <si>
    <t>741213811</t>
  </si>
  <si>
    <t>Demontáž kabelu silového z rozvodnice průřezu žil do 4 mm2 bez zachování funkčnosti</t>
  </si>
  <si>
    <t>681865284</t>
  </si>
  <si>
    <t>Demontáž kabelu z rozvodnice bez zachování funkčnosti (do suti) silových, průřezu do 4 mm2</t>
  </si>
  <si>
    <t>741310011</t>
  </si>
  <si>
    <t>Montáž ovladač nástěnný 1/0-tlačítkový zapínací prostředí normální se zapojením vodičů</t>
  </si>
  <si>
    <t>1518289841</t>
  </si>
  <si>
    <t>Montáž spínačů jedno nebo dvoupólových nástěnných se zapojením vodičů, pro prostředí normální ovladačů, řazení 1/0-tlačítkových zapínacích</t>
  </si>
  <si>
    <t>34535023</t>
  </si>
  <si>
    <t>ovládač nástěnný - nouzové talčítko</t>
  </si>
  <si>
    <t>-1176683283</t>
  </si>
  <si>
    <t>ovládač nástěnný zapínací, řazení 1/0, IP44, šroubové svorky</t>
  </si>
  <si>
    <t>741311803</t>
  </si>
  <si>
    <t>Demontáž spínačů nástěnných normálních do 10 A bezšroubových bez zachování funkčnosti do 2 svorek</t>
  </si>
  <si>
    <t>1533554753</t>
  </si>
  <si>
    <t>Demontáž spínačů bez zachování funkčnosti (do suti) nástěnných, pro prostředí normální do 10 A, připojení bezšroubové do 2 svorek</t>
  </si>
  <si>
    <t>741313082</t>
  </si>
  <si>
    <t>Montáž zásuvka chráněná v krabici šroubové připojení 2P+PE prostředí venkovní, mokré se zapojením vodičů</t>
  </si>
  <si>
    <t>1406435204</t>
  </si>
  <si>
    <t>Montáž zásuvek domovních se zapojením vodičů šroubové připojení venkovní nebo mokré, provedení 2P + PE</t>
  </si>
  <si>
    <t>34555233</t>
  </si>
  <si>
    <t>zásuvka nástěnná jednonásobná chráněná, s víčkem, IP54, šroubové svorky</t>
  </si>
  <si>
    <t>925592526</t>
  </si>
  <si>
    <t>741313111</t>
  </si>
  <si>
    <t>Montáž zásuvek průmyslových spojovacích provedení IP 67 3P+PE 16 A se zapojením vodičů</t>
  </si>
  <si>
    <t>-256060734</t>
  </si>
  <si>
    <t>Montáž zásuvek průmyslových se zapojením vodičů spojovacích, provedení IP 67 3P+PE 16 A</t>
  </si>
  <si>
    <t>35811308</t>
  </si>
  <si>
    <t>zásuvka spojovací 16A - 5pól, řazení 3P+N+PE IP67, šroubové svorky</t>
  </si>
  <si>
    <t>-430626557</t>
  </si>
  <si>
    <t>741315833</t>
  </si>
  <si>
    <t>Demontáž zásuvek domovních venkovních do 16A zapuštěných bezšroubových bez zachování funkčnosti 2P+PE</t>
  </si>
  <si>
    <t>-1360591840</t>
  </si>
  <si>
    <t>Demontáž zásuvek bez zachování funkčnosti (do suti) domovních polozapuštěných nebo zapuštěných, pro prostředí venkovní nebo mokré do 16 A, připojení bezšroubové 2P+PE</t>
  </si>
  <si>
    <t>741315867</t>
  </si>
  <si>
    <t>Demontáž zásuvek průmyslových nástěnných venkovních šroubových bez zachování funkčnosti 3P+PE</t>
  </si>
  <si>
    <t>-401394323</t>
  </si>
  <si>
    <t>Demontáž zásuvek bez zachování funkčnosti (do suti) průmyslových nástěnných, pro prostředí venkovní nebo mokré, připojení šroubové 3P+PE</t>
  </si>
  <si>
    <t>741320021</t>
  </si>
  <si>
    <t>Montáž pojistka - spodek do 500 V, 25 A se zapojením vodičů</t>
  </si>
  <si>
    <t>1132289597</t>
  </si>
  <si>
    <t>Montáž pojistek se zapojením vodičů pojistkových částí spodků do 500 V 25 A</t>
  </si>
  <si>
    <t>X1157739</t>
  </si>
  <si>
    <t>POJISTOVY ODPINAC 10X38 32A</t>
  </si>
  <si>
    <t>-561673892</t>
  </si>
  <si>
    <t>1317127</t>
  </si>
  <si>
    <t>POJISTKA AAO4 550V 4A GG</t>
  </si>
  <si>
    <t>-1182072017</t>
  </si>
  <si>
    <t>741320105</t>
  </si>
  <si>
    <t>Montáž jističů jednopólových nn do 25 A ve skříni se zapojením vodičů</t>
  </si>
  <si>
    <t>1270880647</t>
  </si>
  <si>
    <t>Montáž jističů se zapojením vodičů jednopólových nn do 25 A ve skříni</t>
  </si>
  <si>
    <t>35822111</t>
  </si>
  <si>
    <t>jistič 1-pólový 16 A vypínací charakteristika B vypínací schopnost 10 kA</t>
  </si>
  <si>
    <t>1923010622</t>
  </si>
  <si>
    <t>35822117</t>
  </si>
  <si>
    <t>jistič 1-pólový 10 A vypínací charakteristika B vypínací schopnost 10 kA</t>
  </si>
  <si>
    <t>-2109348123</t>
  </si>
  <si>
    <t>35822107</t>
  </si>
  <si>
    <t>jistič 1-pólový 6 A vypínací charakteristika B vypínací schopnost 10 kA</t>
  </si>
  <si>
    <t>545161602</t>
  </si>
  <si>
    <t>X1177408</t>
  </si>
  <si>
    <t>VYPINACI SPOUST/230</t>
  </si>
  <si>
    <t>-1107902301</t>
  </si>
  <si>
    <t>741320175</t>
  </si>
  <si>
    <t>Montáž jističů třípólových nn do 63 A ve skříni se zapojením vodičů</t>
  </si>
  <si>
    <t>-1979619868</t>
  </si>
  <si>
    <t>Montáž jističů se zapojením vodičů třípólových nn do 63 A ve skříni</t>
  </si>
  <si>
    <t>35822404</t>
  </si>
  <si>
    <t>jistič 3-pólový 32 A vypínací charakteristika B vypínací schopnost 10 kA</t>
  </si>
  <si>
    <t>-2091852806</t>
  </si>
  <si>
    <t>35822401</t>
  </si>
  <si>
    <t>jistič 3-pólový 16 A vypínací charakteristika B vypínací schopnost 10 kA</t>
  </si>
  <si>
    <t>1572599580</t>
  </si>
  <si>
    <t>741321003</t>
  </si>
  <si>
    <t>Montáž proudových chráničů dvoupólových nn do 25 A ve skříni se zapojením vodičů</t>
  </si>
  <si>
    <t>-304702130</t>
  </si>
  <si>
    <t>Montáž proudových chráničů se zapojením vodičů dvoupólových nn do 25 A ve skříni</t>
  </si>
  <si>
    <t>X1000123180</t>
  </si>
  <si>
    <t>16/1N/B/003 Chránič s nadproudovou ochranou, char.A, 1+N, 10kA, char.B</t>
  </si>
  <si>
    <t>1095605668</t>
  </si>
  <si>
    <t>741321033</t>
  </si>
  <si>
    <t>Montáž proudových chráničů čtyřpólových nn do 25 A ve skříni se zapojením vodičů</t>
  </si>
  <si>
    <t>-1530098405</t>
  </si>
  <si>
    <t>Montáž proudových chráničů se zapojením vodičů čtyřpólových nn do 25 A ve skříni</t>
  </si>
  <si>
    <t>35889206</t>
  </si>
  <si>
    <t>chránič proudový 4pólový 25A pracovního proudu 0,03A</t>
  </si>
  <si>
    <t>880574800</t>
  </si>
  <si>
    <t>741322011</t>
  </si>
  <si>
    <t>Montáž svodiče bleskových proudů nn typ 1 třípólových impulzní proud do 35 kA se zapojením vodičů</t>
  </si>
  <si>
    <t>-1845212541</t>
  </si>
  <si>
    <t>Montáž přepěťových ochran nn se zapojením vodičů svodiče bleskových proudů – typ 1 třípólových, pro impulsní proud do 35 kA</t>
  </si>
  <si>
    <t>X1168555</t>
  </si>
  <si>
    <t>SVODIC PREPETI 12,5 V/3</t>
  </si>
  <si>
    <t>1480355224</t>
  </si>
  <si>
    <t>741371821</t>
  </si>
  <si>
    <t>Demontáž osvětlovacího modulového systému zářivkového dl do 1100 mm bez zachování funkčnosti</t>
  </si>
  <si>
    <t>1512864766</t>
  </si>
  <si>
    <t>Demontáž svítidel bez zachování funkčnosti (do suti) interiérových modulového systému zářivkových, délky do 1100 mm</t>
  </si>
  <si>
    <t>741371841</t>
  </si>
  <si>
    <t>Demontáž svítidla interiérového se standardní paticí nebo int. zdrojem LED přisazeného stropního do 0,09 m2 bez zachování funkčnosti</t>
  </si>
  <si>
    <t>913969625</t>
  </si>
  <si>
    <t>Demontáž svítidel bez zachování funkčnosti (do suti) interiérových se standardní paticí (E27, T5, GU10) nebo integrovaným zdrojem LED přisazených, ploše stropních do 0,09 m2</t>
  </si>
  <si>
    <t>741372061</t>
  </si>
  <si>
    <t>Montáž svítidlo LED interiérové přisazené stropní hranaté nebo kruhové do 0,09 m2 se zapojením vodičů</t>
  </si>
  <si>
    <t>1800449080</t>
  </si>
  <si>
    <t>Montáž svítidel s integrovaným zdrojem LED se zapojením vodičů interiérových přisazených stropních hranatých nebo kruhových, plochy do 0,09 m2</t>
  </si>
  <si>
    <t>X1000052602</t>
  </si>
  <si>
    <t xml:space="preserve">svítidlo P1 nouzové svítidlo s piktogramem 11W  IP42 1h , svítící při výpadku, čirý kryt, včetně bateriového zdroje</t>
  </si>
  <si>
    <t>-470436775</t>
  </si>
  <si>
    <t>741372154</t>
  </si>
  <si>
    <t>Montáž svítidlo LED průmyslové přisazené stropní se zapojením vodičů</t>
  </si>
  <si>
    <t>1144092220</t>
  </si>
  <si>
    <t>Montáž svítidel s integrovaným zdrojem LED se zapojením vodičů průmyslových přisazených stropních</t>
  </si>
  <si>
    <t>X348350021</t>
  </si>
  <si>
    <t>svítidlo A průmyslové přisazené podlouhlé kryt z PH, 37W, 6190lm, 4000K, IP 66, Ra80</t>
  </si>
  <si>
    <t>556847588</t>
  </si>
  <si>
    <t>X34835002</t>
  </si>
  <si>
    <t>svítidlo A/N průmyslové přisazené podlouhlé kryt z PH, 37W, 6190lm, 4000K, IP 66, Ra80 s bateriovým nouzovým zdrojem 60min</t>
  </si>
  <si>
    <t>-2119694856</t>
  </si>
  <si>
    <t>1000314213</t>
  </si>
  <si>
    <t>svítidlo B průmyslové kruhové LED-15W,2100 lm 4000K, IP 65</t>
  </si>
  <si>
    <t>905484956</t>
  </si>
  <si>
    <t>X1000314213</t>
  </si>
  <si>
    <t>svítidlo B/N průmyslové kruhové LED-15W,2100 lm 4000K, IP 65 s bateriovým nouzovým zdrojem 60min</t>
  </si>
  <si>
    <t>511757238</t>
  </si>
  <si>
    <t>741810002</t>
  </si>
  <si>
    <t>Celková prohlídka elektrického rozvodu a zařízení přes 100 000 do 500 000,- Kč</t>
  </si>
  <si>
    <t>-44403444</t>
  </si>
  <si>
    <t>Zkoušky a prohlídky elektrických rozvodů a zařízení celková prohlídka a vyhotovení revizní zprávy pro objem montážních prací přes 100 do 500 tis. Kč</t>
  </si>
  <si>
    <t>741910412</t>
  </si>
  <si>
    <t>Montáž žlab kovový šířky do 100 mm bez víka</t>
  </si>
  <si>
    <t>1185135966</t>
  </si>
  <si>
    <t>Montáž žlabů bez stojiny a výložníků kovových s podpěrkami a příslušenstvím bez víka, šířky do 100 mm</t>
  </si>
  <si>
    <t>X1000287693</t>
  </si>
  <si>
    <t>Drátěný žlab 100/50 "GZ"</t>
  </si>
  <si>
    <t>750735620</t>
  </si>
  <si>
    <t>X1166269</t>
  </si>
  <si>
    <t>SPOJKA ŽLABU "GZ"</t>
  </si>
  <si>
    <t>-710091218</t>
  </si>
  <si>
    <t>X1166377</t>
  </si>
  <si>
    <t>SPOJKA UZEMNOVACI</t>
  </si>
  <si>
    <t>-1198439928</t>
  </si>
  <si>
    <t>X1000287749</t>
  </si>
  <si>
    <t>Držák ZÁVĚSNÝŽ 100 "GZ"</t>
  </si>
  <si>
    <t>2117886678</t>
  </si>
  <si>
    <t>1222621</t>
  </si>
  <si>
    <t>ZAVITOVA TYC 6MM/1M GZ</t>
  </si>
  <si>
    <t>-41683582</t>
  </si>
  <si>
    <t>741920113</t>
  </si>
  <si>
    <t>Ucpávka prostupu tmelem kabelové chráničky D přes 20 do 30 mm stěnou tl 100 mm požární odolnost EI 90</t>
  </si>
  <si>
    <t>-1870092556</t>
  </si>
  <si>
    <t>Protipožární ucpávky kabelových chrániček prostup stěnou tloušťky 100 mm tmelem požární odolnost EI 90, průměru chráničky přes 20 do 30 mm</t>
  </si>
  <si>
    <t>X74362930R8</t>
  </si>
  <si>
    <t>Montáž ekvipotencionální svorkovnice</t>
  </si>
  <si>
    <t>-1103866524</t>
  </si>
  <si>
    <t>X42110R2</t>
  </si>
  <si>
    <t>uzemňovací ekvipotencionální svorkovnice</t>
  </si>
  <si>
    <t>-1823454723</t>
  </si>
  <si>
    <t>742</t>
  </si>
  <si>
    <t>Elektroinstalace - slaboproud</t>
  </si>
  <si>
    <t>742124002</t>
  </si>
  <si>
    <t>Montáž kabelů datových FTP, UTP, STP pro vnitřní rozvody do trubky</t>
  </si>
  <si>
    <t>2037521452</t>
  </si>
  <si>
    <t>34121263</t>
  </si>
  <si>
    <t>kabel datový jádro Cu plné plášť PVC (U/UTP) kategorie 6</t>
  </si>
  <si>
    <t>-1964537439</t>
  </si>
  <si>
    <t>35*1,2 'Přepočtené koeficientem množství</t>
  </si>
  <si>
    <t>742124005</t>
  </si>
  <si>
    <t>Montáž kabelů datových FTP, UTP, STP ukončení kabelu konektorem</t>
  </si>
  <si>
    <t>-1753318015</t>
  </si>
  <si>
    <t>37459020</t>
  </si>
  <si>
    <t>konektor na drát/lanko s vložkou RJ45 UTP Cat6 nestíněný</t>
  </si>
  <si>
    <t>-1251710655</t>
  </si>
  <si>
    <t>X014</t>
  </si>
  <si>
    <t>Prohlídka stávajících rozvodů</t>
  </si>
  <si>
    <t>-1894252083</t>
  </si>
  <si>
    <t>X016</t>
  </si>
  <si>
    <t>Zednické práce prostupy, otvory, řezání, začistění drážek a prostupů apod.</t>
  </si>
  <si>
    <t>-2146882657</t>
  </si>
  <si>
    <t>X018</t>
  </si>
  <si>
    <t>Drobný materiál el. materál pro uchycení kab. tras</t>
  </si>
  <si>
    <t>-1244082751</t>
  </si>
  <si>
    <t>objímky,příchytky, kabelové držáky, sádra atd.</t>
  </si>
  <si>
    <t>X018.1</t>
  </si>
  <si>
    <t>Drobný materiál k zapravení, začistění drážek, prostupů apod.</t>
  </si>
  <si>
    <t>1490839254</t>
  </si>
  <si>
    <t>X30.1</t>
  </si>
  <si>
    <t>Demontáž a ekologická likvidace stávajících elektrozařízení</t>
  </si>
  <si>
    <t>617422834</t>
  </si>
  <si>
    <t>X3.1.1</t>
  </si>
  <si>
    <t>Ostatní drobný el. montážní materiál</t>
  </si>
  <si>
    <t>1280055605</t>
  </si>
  <si>
    <t>wago svorky, vázací pásky, upevonovací materál, izolační pásky, atd.</t>
  </si>
  <si>
    <t>XVL7</t>
  </si>
  <si>
    <t>Práce ve stávajícím rozvaděči RH</t>
  </si>
  <si>
    <t>-1661590041</t>
  </si>
  <si>
    <t>XPR3.1</t>
  </si>
  <si>
    <t>Ostatní drobný el. montážní materiál pro rozvaděr RK</t>
  </si>
  <si>
    <t>-2046734430</t>
  </si>
  <si>
    <t>wago svorky, vázací pásky, upevonovací materál, izolační pásky,svorky, popisy
šrouby hmožděnky, očka atd.</t>
  </si>
  <si>
    <t>SO-02 - Přístavba školy</t>
  </si>
  <si>
    <t>02-00 - Stavební výpomoce pro řemesla společné s SO-01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</si>
  <si>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Tato část soupisu prací vychází dle vyhlášky 169/2016 Sb. z následujících grafických a textových částí projektové dokumentace: 1.1 ARCHITEKTONICKO-STAVEBNÍ ŘEŠENÍ 1.1.01 TECHNICKÁ ZPRÁVA</t>
  </si>
  <si>
    <t>317234410</t>
  </si>
  <si>
    <t>Vyzdívka mezi nosníky z cihel pálených na MC</t>
  </si>
  <si>
    <t>107480007</t>
  </si>
  <si>
    <t>Vyzdívka mezi nosníky cihlami pálenými na maltu cementovou</t>
  </si>
  <si>
    <t xml:space="preserve">stávající komín </t>
  </si>
  <si>
    <t>0,8*0,25*0,15</t>
  </si>
  <si>
    <t>prostup č121-129</t>
  </si>
  <si>
    <t>1,5*(0,3*0,12+0,4*0,1)</t>
  </si>
  <si>
    <t>317944321</t>
  </si>
  <si>
    <t>Válcované nosníky do č.12 dodatečně osazované do připravených otvorů</t>
  </si>
  <si>
    <t>-1813602852</t>
  </si>
  <si>
    <t>Válcované nosníky dodatečně osazované do připravených otvorů bez zazdění hlav do č. 12</t>
  </si>
  <si>
    <t>tyč UPN 80</t>
  </si>
  <si>
    <t>0,8*0,009*2</t>
  </si>
  <si>
    <t>1,5*0,012*2</t>
  </si>
  <si>
    <t>346244381</t>
  </si>
  <si>
    <t>Plentování jednostranné v do 200 mm válcovaných nosníků cihlami</t>
  </si>
  <si>
    <t>-1906945170</t>
  </si>
  <si>
    <t>Plentování ocelových válcovaných nosníků jednostranné cihlami na maltu, výška stojiny do 200 mm</t>
  </si>
  <si>
    <t>1,5*0,12*2</t>
  </si>
  <si>
    <t>-1939853529</t>
  </si>
  <si>
    <t>0,8*1</t>
  </si>
  <si>
    <t>1,5*1</t>
  </si>
  <si>
    <t>411388531</t>
  </si>
  <si>
    <t>Zabetonování otvorů pl do 1 m2 ve stropech</t>
  </si>
  <si>
    <t>-1726161637</t>
  </si>
  <si>
    <t>Zabetonování otvorů ve stropech nebo v klenbách včetně lešení, bednění, odbednění a výztuže (materiál v ceně) ve stropech železobetonových, tvárnicových a prefabrikovaných</t>
  </si>
  <si>
    <t>UT</t>
  </si>
  <si>
    <t>3,14*0,05*0,05*0,4*40</t>
  </si>
  <si>
    <t>612321131</t>
  </si>
  <si>
    <t>Potažení vnitřních stěn vápenocementovým štukem tloušťky do 3 mm</t>
  </si>
  <si>
    <t>-414128861</t>
  </si>
  <si>
    <t>Potažení vnitřních ploch vápenocementovým štukem tloušťky do 3 mm svislých konstrukcí stěn</t>
  </si>
  <si>
    <t>25*0,25*2</t>
  </si>
  <si>
    <t>SLP</t>
  </si>
  <si>
    <t>612325223</t>
  </si>
  <si>
    <t>Vápenocementová štuková omítka malých ploch přes 0,25 do 1 m2 na stěnách</t>
  </si>
  <si>
    <t>-1095882643</t>
  </si>
  <si>
    <t>Vápenocementová omítka jednotlivých malých ploch štuková na stěnách, plochy jednotlivě přes 0,25 do 1 m2</t>
  </si>
  <si>
    <t>stávající komín - otvor pro mřížku</t>
  </si>
  <si>
    <t>619991011</t>
  </si>
  <si>
    <t xml:space="preserve">Obalení konstrukcí a prvků fólií přilepenou lepící páskou včetně pozdějšího odkrytí </t>
  </si>
  <si>
    <t>1305035734</t>
  </si>
  <si>
    <t>Zakrytí vnitřních ploch před znečištěním včetně pozdějšího odkrytí konstrukcí a prvků obalením fólií a přelepením páskou</t>
  </si>
  <si>
    <t>619996137</t>
  </si>
  <si>
    <t>Ochrana samostatných konstrukcí a prvků obedněním z OSB desek včetně pozdějšího odstranění</t>
  </si>
  <si>
    <t>838502184</t>
  </si>
  <si>
    <t>Ochrana stavebních konstrukcí a samostatných prvků včetně pozdějšího odstranění obedněním z OSB desek samostatných konstrukcí a prvků</t>
  </si>
  <si>
    <t>644941112</t>
  </si>
  <si>
    <t xml:space="preserve">Osazování ventilačních mřížek </t>
  </si>
  <si>
    <t>89098038</t>
  </si>
  <si>
    <t>55341422A</t>
  </si>
  <si>
    <t>ventilační mřížka 400x400mm</t>
  </si>
  <si>
    <t>1558035072</t>
  </si>
  <si>
    <t>949111111</t>
  </si>
  <si>
    <t>Montáž lešení lehkého kozového trubkového v do 1,2 m</t>
  </si>
  <si>
    <t>sada</t>
  </si>
  <si>
    <t>-445618163</t>
  </si>
  <si>
    <t>Montáž lešení lehkého kozového trubkového o výšce lešeňové podlahy do 1,2 m</t>
  </si>
  <si>
    <t>949111211</t>
  </si>
  <si>
    <t>Příplatek k lešení lehkému kozovému trubkovému v do 1,2 m za první a ZKD den použití</t>
  </si>
  <si>
    <t>338623491</t>
  </si>
  <si>
    <t>Montáž lešení lehkého kozového trubkového Příplatek za první a každý další den použití lešení k ceně -1111</t>
  </si>
  <si>
    <t>30*2</t>
  </si>
  <si>
    <t>949121811</t>
  </si>
  <si>
    <t>Demontáž lešení lehkého kozového dílcového v do 1,2 m</t>
  </si>
  <si>
    <t>1912590641</t>
  </si>
  <si>
    <t>Demontáž lešení lehkého kozového dílcového o výšce lešeňové podlahy do 1,2 m</t>
  </si>
  <si>
    <t>626200174</t>
  </si>
  <si>
    <t>953943001A</t>
  </si>
  <si>
    <t>M+D nerezové krytky na potrubí UT vněnjší průměr 150mm, prostup dle potrubí</t>
  </si>
  <si>
    <t>-676944794</t>
  </si>
  <si>
    <t>971033441</t>
  </si>
  <si>
    <t>Vybourání otvorů ve zdivu cihelném pl do 0,25 m2 na MVC nebo MV tl do 300 mm</t>
  </si>
  <si>
    <t>-735058643</t>
  </si>
  <si>
    <t>Vybourání otvorů ve zdivu základovém nebo nadzákladovém z cihel, tvárnic, příčkovek z cihel pálených na maltu vápennou nebo vápenocementovou plochy do 0,25 m2, tl. do 300 mm</t>
  </si>
  <si>
    <t>stávající komín 500x500x250mm</t>
  </si>
  <si>
    <t>971033651</t>
  </si>
  <si>
    <t>Vybourání otvorů ve zdivu cihelném pl do 4 m2 na MVC nebo MV tl do 600 mm</t>
  </si>
  <si>
    <t>-676497251</t>
  </si>
  <si>
    <t>Vybourání otvorů ve zdivu základovém nebo nadzákladovém z cihel, tvárnic, příčkovek z cihel pálených na maltu vápennou nebo vápenocementovou plochy do 4 m2, tl. do 600 mm</t>
  </si>
  <si>
    <t>2*0,4</t>
  </si>
  <si>
    <t>974031664</t>
  </si>
  <si>
    <t>Vysekání rýh ve zdivu cihelném pro vtahování nosníků hl do 150 mm v do 150 mm</t>
  </si>
  <si>
    <t>472957420</t>
  </si>
  <si>
    <t>Vysekání rýh ve zdivu cihelném na maltu vápennou nebo vápenocementovou pro vtahování nosníků do zdí, před vybouráním otvoru do hl. 150 mm, při v. nosníku do 150 mm</t>
  </si>
  <si>
    <t>stávající komín</t>
  </si>
  <si>
    <t>0,8*2</t>
  </si>
  <si>
    <t>1,5*3</t>
  </si>
  <si>
    <t>976071111</t>
  </si>
  <si>
    <t>Vybourání kovových madel a zábradlí + uložení pro další použití</t>
  </si>
  <si>
    <t>-447316100</t>
  </si>
  <si>
    <t>Vybourání kovových madel, zábradlí, dvířek, zděří, kotevních želez madel a zábradlí</t>
  </si>
  <si>
    <t>zábradlí schodiště</t>
  </si>
  <si>
    <t>2,5</t>
  </si>
  <si>
    <t>977151118</t>
  </si>
  <si>
    <t>Jádrové vrty diamantovými korunkami do stavebních materiálů D přes 90 do 100 mm</t>
  </si>
  <si>
    <t>657687303</t>
  </si>
  <si>
    <t>Jádrové vrty diamantovými korunkami do stavebních materiálů (železobetonu, betonu, cihel, obkladů, dlažeb, kamene) průměru přes 90 do 100 mm</t>
  </si>
  <si>
    <t>0,4*40</t>
  </si>
  <si>
    <t>977151125</t>
  </si>
  <si>
    <t>Jádrové vrty diamantovými korunkami do stavebních materiálů D přes 180 do 200 mm</t>
  </si>
  <si>
    <t>-339610925</t>
  </si>
  <si>
    <t>Jádrové vrty diamantovými korunkami do stavebních materiálů (železobetonu, betonu, cihel, obkladů, dlažeb, kamene) průměru přes 180 do 200 mm</t>
  </si>
  <si>
    <t>VZT</t>
  </si>
  <si>
    <t>1753024848</t>
  </si>
  <si>
    <t>25*0,75*2</t>
  </si>
  <si>
    <t>978059641</t>
  </si>
  <si>
    <t>Odsekání a odebrání obkladů stěn z vnějších obkládaček plochy přes 1 m2</t>
  </si>
  <si>
    <t>-1615899890</t>
  </si>
  <si>
    <t>Odsekání obkladů stěn včetně otlučení podkladní omítky až na zdivo z obkládaček vnějších, z jakýchkoliv materiálů, plochy přes 1 m2</t>
  </si>
  <si>
    <t>vrt VZT</t>
  </si>
  <si>
    <t>-218300011</t>
  </si>
  <si>
    <t>-231588612</t>
  </si>
  <si>
    <t>-808723335</t>
  </si>
  <si>
    <t>6,996*19</t>
  </si>
  <si>
    <t>1523813065</t>
  </si>
  <si>
    <t>6,996</t>
  </si>
  <si>
    <t>-0,210</t>
  </si>
  <si>
    <t>-764282386</t>
  </si>
  <si>
    <t>6,996*0,03</t>
  </si>
  <si>
    <t>582666302</t>
  </si>
  <si>
    <t>767161114A</t>
  </si>
  <si>
    <t>Montáž zábradlí rovného z trubek do zdi hm přes 20 do 30 kg včetně úpravy sloupků</t>
  </si>
  <si>
    <t>1506303913</t>
  </si>
  <si>
    <t>Montáž zábradlí rovného z trubek nebo tenkostěnných profilů do zdiva, hmotnosti 1 m zábradlí přes 20 do 30 kg</t>
  </si>
  <si>
    <t>zpětná montáž zábradlí</t>
  </si>
  <si>
    <t>1808711050</t>
  </si>
  <si>
    <t>1319779917</t>
  </si>
  <si>
    <t>-1621266797</t>
  </si>
  <si>
    <t>-802464700</t>
  </si>
  <si>
    <t>664430972</t>
  </si>
  <si>
    <t>37,5*1,1</t>
  </si>
  <si>
    <t>781734112</t>
  </si>
  <si>
    <t>Montáž obkladů vnějších z obkladaček nebo obkladových pásků cihelných přes 50 do 85 ks/m2 lepené flexibilním lepidlem</t>
  </si>
  <si>
    <t>-1625815685</t>
  </si>
  <si>
    <t>Montáž obkladů vnějších stěn z obkladaček nebo obkladových pásků cihelných lepených flexibilním lepidlem přes 50 do 85 ks/m2</t>
  </si>
  <si>
    <t>59761626</t>
  </si>
  <si>
    <t>obklad keramický hladký přes 50 do 85ks/m2</t>
  </si>
  <si>
    <t>-2004680718</t>
  </si>
  <si>
    <t>584270000</t>
  </si>
  <si>
    <t>1615325621</t>
  </si>
  <si>
    <t>-328642506</t>
  </si>
  <si>
    <t>02A - Zařízení pro vytápění a ochlazování staveb</t>
  </si>
  <si>
    <t>-125486774</t>
  </si>
  <si>
    <t>2076415763</t>
  </si>
  <si>
    <t>-1619110370</t>
  </si>
  <si>
    <t>1,47*18 'Přepočtené koeficientem množství</t>
  </si>
  <si>
    <t>2118966405</t>
  </si>
  <si>
    <t>-1014158141</t>
  </si>
  <si>
    <t>504681096</t>
  </si>
  <si>
    <t>13747821</t>
  </si>
  <si>
    <t>54*2</t>
  </si>
  <si>
    <t>-2119209531</t>
  </si>
  <si>
    <t>60*2</t>
  </si>
  <si>
    <t>-1694668683</t>
  </si>
  <si>
    <t>733223304</t>
  </si>
  <si>
    <t>Potrubí měděné tvrdé spojované lisováním D 28x1,5 mm</t>
  </si>
  <si>
    <t>1404482430</t>
  </si>
  <si>
    <t>Potrubí z trubek měděných tvrdých spojovaných lisováním PN 16, T= +110°C Ø 28/1,5</t>
  </si>
  <si>
    <t>4*2</t>
  </si>
  <si>
    <t>733223305</t>
  </si>
  <si>
    <t>Potrubí měděné tvrdé spojované lisováním D 35x1,5 mm</t>
  </si>
  <si>
    <t>-778603489</t>
  </si>
  <si>
    <t>Potrubí z trubek měděných tvrdých spojovaných lisováním PN 16, T= +110°C Ø 35/1,5</t>
  </si>
  <si>
    <t>733223306</t>
  </si>
  <si>
    <t>Potrubí měděné tvrdé spojované lisováním D 42x1,5 mm</t>
  </si>
  <si>
    <t>2003784177</t>
  </si>
  <si>
    <t>Potrubí z trubek měděných tvrdých spojovaných lisováním PN 16, T= +110°C Ø 42/1,5</t>
  </si>
  <si>
    <t>1197119367</t>
  </si>
  <si>
    <t>108+120+32+8+24</t>
  </si>
  <si>
    <t>-1401393693</t>
  </si>
  <si>
    <t>310410329</t>
  </si>
  <si>
    <t>123276033</t>
  </si>
  <si>
    <t>-527555308</t>
  </si>
  <si>
    <t>57+57</t>
  </si>
  <si>
    <t>734220102</t>
  </si>
  <si>
    <t>Ventil závitový regulační přímý G 1 PN 20 do 100°C vyvažovací</t>
  </si>
  <si>
    <t>-37305179</t>
  </si>
  <si>
    <t>Ventily regulační závitové vyvažovací přímé PN 20 do 100°C G 1</t>
  </si>
  <si>
    <t>734220103</t>
  </si>
  <si>
    <t>Ventil závitový regulační přímý G 5/4 PN 20 do 100°C vyvažovací</t>
  </si>
  <si>
    <t>338304538</t>
  </si>
  <si>
    <t>Ventily regulační závitové vyvažovací přímé PN 20 do 100°C G 5/4</t>
  </si>
  <si>
    <t>-1333764171</t>
  </si>
  <si>
    <t>-1258283593</t>
  </si>
  <si>
    <t>-458244006</t>
  </si>
  <si>
    <t>-63647132</t>
  </si>
  <si>
    <t>1320313724</t>
  </si>
  <si>
    <t>-27783626</t>
  </si>
  <si>
    <t>1198019449</t>
  </si>
  <si>
    <t>(0,265*373)+(0,47*15)</t>
  </si>
  <si>
    <t>735151375</t>
  </si>
  <si>
    <t>Otopné těleso panelové dvoudeskové bez přídavné přestupní plochy výška/délka 600/800 mm výkon 782 W</t>
  </si>
  <si>
    <t>-225660221</t>
  </si>
  <si>
    <t>Otopná tělesa panelová dvoudesková PN 1,0 MPa, T do 110°C bez přídavné přestupní plochy výšky tělesa 600 mm stavební délky / výkonu 800 mm / 782 W</t>
  </si>
  <si>
    <t>735151380</t>
  </si>
  <si>
    <t>Otopné těleso panelové dvoudeskové bez přídavné přestupní plochy výška/délka 600/1400 mm výkon 1369 W</t>
  </si>
  <si>
    <t>-679302451</t>
  </si>
  <si>
    <t>Otopná tělesa panelová dvoudesková PN 1,0 MPa, T do 110°C bez přídavné přestupní plochy výšky tělesa 600 mm stavební délky / výkonu 1400 mm / 1369 W</t>
  </si>
  <si>
    <t>-1830258968</t>
  </si>
  <si>
    <t>-152682963</t>
  </si>
  <si>
    <t>735151680</t>
  </si>
  <si>
    <t>Otopné těleso panelové třídeskové 3 přídavné přestupní plochy výška/délka 600/1400 mm výkon 3368 W</t>
  </si>
  <si>
    <t>-1699205952</t>
  </si>
  <si>
    <t>Otopná tělesa panelová třídesková PN 1,0 MPa, T do 110°C se třemi přídavnými přestupními plochami výšky tělesa 600 mm stavební délky / výkonu 1400 mm / 3368 W</t>
  </si>
  <si>
    <t>735151691</t>
  </si>
  <si>
    <t>Otopné těleso panelové třídeskové 3 přídavné přestupní plochy výška/délka 900/400 mm výkon 1331 W</t>
  </si>
  <si>
    <t>-432356639</t>
  </si>
  <si>
    <t>Otopná tělesa panelová třídesková PN 1,0 MPa, T do 110°C se třemi přídavnými přestupními plochami výšky tělesa 900 mm stavební délky / výkonu 400 mm / 1331 W</t>
  </si>
  <si>
    <t>735151696</t>
  </si>
  <si>
    <t>Otopné těleso panelové třídeskové 3 přídavné přestupní plochy výška/délka 900/900 mm výkon 2995 W</t>
  </si>
  <si>
    <t>-262800942</t>
  </si>
  <si>
    <t>Otopná tělesa panelová třídesková PN 1,0 MPa, T do 110°C se třemi přídavnými přestupními plochami výšky tělesa 900 mm stavební délky / výkonu 900 mm / 2995 W</t>
  </si>
  <si>
    <t>2063960257</t>
  </si>
  <si>
    <t>-34167089</t>
  </si>
  <si>
    <t>-1988001756</t>
  </si>
  <si>
    <t>10931725</t>
  </si>
  <si>
    <t>57*0,6*1*2</t>
  </si>
  <si>
    <t>1805846766</t>
  </si>
  <si>
    <t>416067323</t>
  </si>
  <si>
    <t>1995185149</t>
  </si>
  <si>
    <t>361807252</t>
  </si>
  <si>
    <t>1010806298</t>
  </si>
  <si>
    <t>-556065993</t>
  </si>
  <si>
    <t>-1836059316</t>
  </si>
  <si>
    <t>-2127238275</t>
  </si>
  <si>
    <t>-1721874863</t>
  </si>
  <si>
    <t>260246873</t>
  </si>
  <si>
    <t>2078501938</t>
  </si>
  <si>
    <t>-1518147005</t>
  </si>
  <si>
    <t>-2128195440</t>
  </si>
  <si>
    <t>-257403311</t>
  </si>
  <si>
    <t>SEZNAM FIGUR</t>
  </si>
  <si>
    <t>Výměra</t>
  </si>
  <si>
    <t xml:space="preserve"> SO-01/ 01-01</t>
  </si>
  <si>
    <t>F104</t>
  </si>
  <si>
    <t>Skladba F.1.04</t>
  </si>
  <si>
    <t>19,95+11,21</t>
  </si>
  <si>
    <t>F105</t>
  </si>
  <si>
    <t>Skladba F.1.05</t>
  </si>
  <si>
    <t>5,51+11,89+6,56+35,76+35,73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</si>
</sst>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30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19</v>
      </c>
      <c r="AK7" s="31" t="s">
        <v>20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21</v>
      </c>
      <c r="K8" s="26" t="s">
        <v>22</v>
      </c>
      <c r="AK8" s="31" t="s">
        <v>23</v>
      </c>
      <c r="AN8" s="32" t="s">
        <v>24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25</v>
      </c>
      <c r="AK10" s="31" t="s">
        <v>26</v>
      </c>
      <c r="AN10" s="26" t="s">
        <v>27</v>
      </c>
      <c r="AR10" s="21"/>
      <c r="BE10" s="30"/>
      <c r="BS10" s="18" t="s">
        <v>6</v>
      </c>
    </row>
    <row r="11" s="1" customFormat="1" ht="18.48" customHeight="1">
      <c r="B11" s="21"/>
      <c r="E11" s="26" t="s">
        <v>28</v>
      </c>
      <c r="AK11" s="31" t="s">
        <v>29</v>
      </c>
      <c r="AN11" s="26" t="s">
        <v>30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31</v>
      </c>
      <c r="AK13" s="31" t="s">
        <v>26</v>
      </c>
      <c r="AN13" s="33" t="s">
        <v>32</v>
      </c>
      <c r="AR13" s="21"/>
      <c r="BE13" s="30"/>
      <c r="BS13" s="18" t="s">
        <v>6</v>
      </c>
    </row>
    <row r="14">
      <c r="B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N14" s="33" t="s">
        <v>32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33</v>
      </c>
      <c r="AK16" s="31" t="s">
        <v>26</v>
      </c>
      <c r="AN16" s="26" t="s">
        <v>34</v>
      </c>
      <c r="AR16" s="21"/>
      <c r="BE16" s="30"/>
      <c r="BS16" s="18" t="s">
        <v>3</v>
      </c>
    </row>
    <row r="17" s="1" customFormat="1" ht="18.48" customHeight="1">
      <c r="B17" s="21"/>
      <c r="E17" s="26" t="s">
        <v>35</v>
      </c>
      <c r="AK17" s="31" t="s">
        <v>29</v>
      </c>
      <c r="AN17" s="26" t="s">
        <v>36</v>
      </c>
      <c r="AR17" s="21"/>
      <c r="BE17" s="30"/>
      <c r="BS17" s="18" t="s">
        <v>37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38</v>
      </c>
      <c r="AK19" s="31" t="s">
        <v>26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39</v>
      </c>
      <c r="AK20" s="31" t="s">
        <v>29</v>
      </c>
      <c r="AN20" s="26" t="s">
        <v>1</v>
      </c>
      <c r="AR20" s="21"/>
      <c r="BE20" s="30"/>
      <c r="BS20" s="18" t="s">
        <v>37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40</v>
      </c>
      <c r="AR22" s="21"/>
      <c r="BE22" s="30"/>
    </row>
    <row r="23" s="1" customFormat="1" ht="155.25" customHeight="1">
      <c r="B23" s="21"/>
      <c r="E23" s="35" t="s">
        <v>41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42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43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44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45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46</v>
      </c>
      <c r="E29" s="3"/>
      <c r="F29" s="31" t="s">
        <v>47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48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49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50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51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52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53</v>
      </c>
      <c r="U35" s="49"/>
      <c r="V35" s="49"/>
      <c r="W35" s="49"/>
      <c r="X35" s="51" t="s">
        <v>54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55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56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57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58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57</v>
      </c>
      <c r="AI60" s="40"/>
      <c r="AJ60" s="40"/>
      <c r="AK60" s="40"/>
      <c r="AL60" s="40"/>
      <c r="AM60" s="57" t="s">
        <v>58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59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60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57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58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57</v>
      </c>
      <c r="AI75" s="40"/>
      <c r="AJ75" s="40"/>
      <c r="AK75" s="40"/>
      <c r="AL75" s="40"/>
      <c r="AM75" s="57" t="s">
        <v>58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61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23-005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SOŠ, SOU a ZŠ Třešť - oprava kotelny a rozvodů ÚT na hlavní budově v Černovicích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21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Černovice, Mariánské náměstí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23</v>
      </c>
      <c r="AJ87" s="37"/>
      <c r="AK87" s="37"/>
      <c r="AL87" s="37"/>
      <c r="AM87" s="68" t="str">
        <f>IF(AN8= "","",AN8)</f>
        <v>28. 4. 2023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25.65" customHeight="1">
      <c r="A89" s="37"/>
      <c r="B89" s="38"/>
      <c r="C89" s="31" t="s">
        <v>25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Kraj Vysočina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33</v>
      </c>
      <c r="AJ89" s="37"/>
      <c r="AK89" s="37"/>
      <c r="AL89" s="37"/>
      <c r="AM89" s="69" t="str">
        <f>IF(E17="","",E17)</f>
        <v>PROJEKT CENTRUM NOVA s.r.o.</v>
      </c>
      <c r="AN89" s="4"/>
      <c r="AO89" s="4"/>
      <c r="AP89" s="4"/>
      <c r="AQ89" s="37"/>
      <c r="AR89" s="38"/>
      <c r="AS89" s="70" t="s">
        <v>62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31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38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63</v>
      </c>
      <c r="D92" s="79"/>
      <c r="E92" s="79"/>
      <c r="F92" s="79"/>
      <c r="G92" s="79"/>
      <c r="H92" s="80"/>
      <c r="I92" s="81" t="s">
        <v>64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65</v>
      </c>
      <c r="AH92" s="79"/>
      <c r="AI92" s="79"/>
      <c r="AJ92" s="79"/>
      <c r="AK92" s="79"/>
      <c r="AL92" s="79"/>
      <c r="AM92" s="79"/>
      <c r="AN92" s="81" t="s">
        <v>66</v>
      </c>
      <c r="AO92" s="79"/>
      <c r="AP92" s="83"/>
      <c r="AQ92" s="84" t="s">
        <v>67</v>
      </c>
      <c r="AR92" s="38"/>
      <c r="AS92" s="85" t="s">
        <v>68</v>
      </c>
      <c r="AT92" s="86" t="s">
        <v>69</v>
      </c>
      <c r="AU92" s="86" t="s">
        <v>70</v>
      </c>
      <c r="AV92" s="86" t="s">
        <v>71</v>
      </c>
      <c r="AW92" s="86" t="s">
        <v>72</v>
      </c>
      <c r="AX92" s="86" t="s">
        <v>73</v>
      </c>
      <c r="AY92" s="86" t="s">
        <v>74</v>
      </c>
      <c r="AZ92" s="86" t="s">
        <v>75</v>
      </c>
      <c r="BA92" s="86" t="s">
        <v>76</v>
      </c>
      <c r="BB92" s="86" t="s">
        <v>77</v>
      </c>
      <c r="BC92" s="86" t="s">
        <v>78</v>
      </c>
      <c r="BD92" s="87" t="s">
        <v>79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80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ROUND(AG95+AG97+AG105,2)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ROUND(AS95+AS97+AS105,2)</f>
        <v>0</v>
      </c>
      <c r="AT94" s="98">
        <f>ROUND(SUM(AV94:AW94),2)</f>
        <v>0</v>
      </c>
      <c r="AU94" s="99">
        <f>ROUND(AU95+AU97+AU105,5)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ROUND(AZ95+AZ97+AZ105,2)</f>
        <v>0</v>
      </c>
      <c r="BA94" s="98">
        <f>ROUND(BA95+BA97+BA105,2)</f>
        <v>0</v>
      </c>
      <c r="BB94" s="98">
        <f>ROUND(BB95+BB97+BB105,2)</f>
        <v>0</v>
      </c>
      <c r="BC94" s="98">
        <f>ROUND(BC95+BC97+BC105,2)</f>
        <v>0</v>
      </c>
      <c r="BD94" s="100">
        <f>ROUND(BD95+BD97+BD105,2)</f>
        <v>0</v>
      </c>
      <c r="BE94" s="6"/>
      <c r="BS94" s="101" t="s">
        <v>81</v>
      </c>
      <c r="BT94" s="101" t="s">
        <v>82</v>
      </c>
      <c r="BU94" s="102" t="s">
        <v>83</v>
      </c>
      <c r="BV94" s="101" t="s">
        <v>84</v>
      </c>
      <c r="BW94" s="101" t="s">
        <v>4</v>
      </c>
      <c r="BX94" s="101" t="s">
        <v>85</v>
      </c>
      <c r="CL94" s="101" t="s">
        <v>19</v>
      </c>
    </row>
    <row r="95" s="7" customFormat="1" ht="16.5" customHeight="1">
      <c r="A95" s="7"/>
      <c r="B95" s="103"/>
      <c r="C95" s="104"/>
      <c r="D95" s="105" t="s">
        <v>86</v>
      </c>
      <c r="E95" s="105"/>
      <c r="F95" s="105"/>
      <c r="G95" s="105"/>
      <c r="H95" s="105"/>
      <c r="I95" s="106"/>
      <c r="J95" s="105" t="s">
        <v>87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ROUND(AG96,2)</f>
        <v>0</v>
      </c>
      <c r="AH95" s="106"/>
      <c r="AI95" s="106"/>
      <c r="AJ95" s="106"/>
      <c r="AK95" s="106"/>
      <c r="AL95" s="106"/>
      <c r="AM95" s="106"/>
      <c r="AN95" s="108">
        <f>SUM(AG95,AT95)</f>
        <v>0</v>
      </c>
      <c r="AO95" s="106"/>
      <c r="AP95" s="106"/>
      <c r="AQ95" s="109" t="s">
        <v>88</v>
      </c>
      <c r="AR95" s="103"/>
      <c r="AS95" s="110">
        <f>ROUND(AS96,2)</f>
        <v>0</v>
      </c>
      <c r="AT95" s="111">
        <f>ROUND(SUM(AV95:AW95),2)</f>
        <v>0</v>
      </c>
      <c r="AU95" s="112">
        <f>ROUND(AU96,5)</f>
        <v>0</v>
      </c>
      <c r="AV95" s="111">
        <f>ROUND(AZ95*L29,2)</f>
        <v>0</v>
      </c>
      <c r="AW95" s="111">
        <f>ROUND(BA95*L30,2)</f>
        <v>0</v>
      </c>
      <c r="AX95" s="111">
        <f>ROUND(BB95*L29,2)</f>
        <v>0</v>
      </c>
      <c r="AY95" s="111">
        <f>ROUND(BC95*L30,2)</f>
        <v>0</v>
      </c>
      <c r="AZ95" s="111">
        <f>ROUND(AZ96,2)</f>
        <v>0</v>
      </c>
      <c r="BA95" s="111">
        <f>ROUND(BA96,2)</f>
        <v>0</v>
      </c>
      <c r="BB95" s="111">
        <f>ROUND(BB96,2)</f>
        <v>0</v>
      </c>
      <c r="BC95" s="111">
        <f>ROUND(BC96,2)</f>
        <v>0</v>
      </c>
      <c r="BD95" s="113">
        <f>ROUND(BD96,2)</f>
        <v>0</v>
      </c>
      <c r="BE95" s="7"/>
      <c r="BS95" s="114" t="s">
        <v>81</v>
      </c>
      <c r="BT95" s="114" t="s">
        <v>89</v>
      </c>
      <c r="BU95" s="114" t="s">
        <v>83</v>
      </c>
      <c r="BV95" s="114" t="s">
        <v>84</v>
      </c>
      <c r="BW95" s="114" t="s">
        <v>90</v>
      </c>
      <c r="BX95" s="114" t="s">
        <v>4</v>
      </c>
      <c r="CL95" s="114" t="s">
        <v>1</v>
      </c>
      <c r="CM95" s="114" t="s">
        <v>91</v>
      </c>
    </row>
    <row r="96" s="4" customFormat="1" ht="16.5" customHeight="1">
      <c r="A96" s="115" t="s">
        <v>92</v>
      </c>
      <c r="B96" s="63"/>
      <c r="C96" s="10"/>
      <c r="D96" s="10"/>
      <c r="E96" s="116" t="s">
        <v>86</v>
      </c>
      <c r="F96" s="116"/>
      <c r="G96" s="116"/>
      <c r="H96" s="116"/>
      <c r="I96" s="116"/>
      <c r="J96" s="10"/>
      <c r="K96" s="116" t="s">
        <v>93</v>
      </c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7">
        <f>'VRN - Vedlejší a ostatní ...'!J32</f>
        <v>0</v>
      </c>
      <c r="AH96" s="10"/>
      <c r="AI96" s="10"/>
      <c r="AJ96" s="10"/>
      <c r="AK96" s="10"/>
      <c r="AL96" s="10"/>
      <c r="AM96" s="10"/>
      <c r="AN96" s="117">
        <f>SUM(AG96,AT96)</f>
        <v>0</v>
      </c>
      <c r="AO96" s="10"/>
      <c r="AP96" s="10"/>
      <c r="AQ96" s="118" t="s">
        <v>94</v>
      </c>
      <c r="AR96" s="63"/>
      <c r="AS96" s="119">
        <v>0</v>
      </c>
      <c r="AT96" s="120">
        <f>ROUND(SUM(AV96:AW96),2)</f>
        <v>0</v>
      </c>
      <c r="AU96" s="121">
        <f>'VRN - Vedlejší a ostatní ...'!P122</f>
        <v>0</v>
      </c>
      <c r="AV96" s="120">
        <f>'VRN - Vedlejší a ostatní ...'!J35</f>
        <v>0</v>
      </c>
      <c r="AW96" s="120">
        <f>'VRN - Vedlejší a ostatní ...'!J36</f>
        <v>0</v>
      </c>
      <c r="AX96" s="120">
        <f>'VRN - Vedlejší a ostatní ...'!J37</f>
        <v>0</v>
      </c>
      <c r="AY96" s="120">
        <f>'VRN - Vedlejší a ostatní ...'!J38</f>
        <v>0</v>
      </c>
      <c r="AZ96" s="120">
        <f>'VRN - Vedlejší a ostatní ...'!F35</f>
        <v>0</v>
      </c>
      <c r="BA96" s="120">
        <f>'VRN - Vedlejší a ostatní ...'!F36</f>
        <v>0</v>
      </c>
      <c r="BB96" s="120">
        <f>'VRN - Vedlejší a ostatní ...'!F37</f>
        <v>0</v>
      </c>
      <c r="BC96" s="120">
        <f>'VRN - Vedlejší a ostatní ...'!F38</f>
        <v>0</v>
      </c>
      <c r="BD96" s="122">
        <f>'VRN - Vedlejší a ostatní ...'!F39</f>
        <v>0</v>
      </c>
      <c r="BE96" s="4"/>
      <c r="BT96" s="26" t="s">
        <v>91</v>
      </c>
      <c r="BV96" s="26" t="s">
        <v>84</v>
      </c>
      <c r="BW96" s="26" t="s">
        <v>95</v>
      </c>
      <c r="BX96" s="26" t="s">
        <v>90</v>
      </c>
      <c r="CL96" s="26" t="s">
        <v>19</v>
      </c>
    </row>
    <row r="97" s="7" customFormat="1" ht="16.5" customHeight="1">
      <c r="A97" s="7"/>
      <c r="B97" s="103"/>
      <c r="C97" s="104"/>
      <c r="D97" s="105" t="s">
        <v>96</v>
      </c>
      <c r="E97" s="105"/>
      <c r="F97" s="105"/>
      <c r="G97" s="105"/>
      <c r="H97" s="105"/>
      <c r="I97" s="106"/>
      <c r="J97" s="105" t="s">
        <v>97</v>
      </c>
      <c r="K97" s="105"/>
      <c r="L97" s="105"/>
      <c r="M97" s="105"/>
      <c r="N97" s="105"/>
      <c r="O97" s="105"/>
      <c r="P97" s="105"/>
      <c r="Q97" s="105"/>
      <c r="R97" s="105"/>
      <c r="S97" s="105"/>
      <c r="T97" s="105"/>
      <c r="U97" s="105"/>
      <c r="V97" s="105"/>
      <c r="W97" s="105"/>
      <c r="X97" s="105"/>
      <c r="Y97" s="105"/>
      <c r="Z97" s="105"/>
      <c r="AA97" s="105"/>
      <c r="AB97" s="105"/>
      <c r="AC97" s="105"/>
      <c r="AD97" s="105"/>
      <c r="AE97" s="105"/>
      <c r="AF97" s="105"/>
      <c r="AG97" s="107">
        <f>ROUND(SUM(AG98:AG104),2)</f>
        <v>0</v>
      </c>
      <c r="AH97" s="106"/>
      <c r="AI97" s="106"/>
      <c r="AJ97" s="106"/>
      <c r="AK97" s="106"/>
      <c r="AL97" s="106"/>
      <c r="AM97" s="106"/>
      <c r="AN97" s="108">
        <f>SUM(AG97,AT97)</f>
        <v>0</v>
      </c>
      <c r="AO97" s="106"/>
      <c r="AP97" s="106"/>
      <c r="AQ97" s="109" t="s">
        <v>98</v>
      </c>
      <c r="AR97" s="103"/>
      <c r="AS97" s="110">
        <f>ROUND(SUM(AS98:AS104),2)</f>
        <v>0</v>
      </c>
      <c r="AT97" s="111">
        <f>ROUND(SUM(AV97:AW97),2)</f>
        <v>0</v>
      </c>
      <c r="AU97" s="112">
        <f>ROUND(SUM(AU98:AU104),5)</f>
        <v>0</v>
      </c>
      <c r="AV97" s="111">
        <f>ROUND(AZ97*L29,2)</f>
        <v>0</v>
      </c>
      <c r="AW97" s="111">
        <f>ROUND(BA97*L30,2)</f>
        <v>0</v>
      </c>
      <c r="AX97" s="111">
        <f>ROUND(BB97*L29,2)</f>
        <v>0</v>
      </c>
      <c r="AY97" s="111">
        <f>ROUND(BC97*L30,2)</f>
        <v>0</v>
      </c>
      <c r="AZ97" s="111">
        <f>ROUND(SUM(AZ98:AZ104),2)</f>
        <v>0</v>
      </c>
      <c r="BA97" s="111">
        <f>ROUND(SUM(BA98:BA104),2)</f>
        <v>0</v>
      </c>
      <c r="BB97" s="111">
        <f>ROUND(SUM(BB98:BB104),2)</f>
        <v>0</v>
      </c>
      <c r="BC97" s="111">
        <f>ROUND(SUM(BC98:BC104),2)</f>
        <v>0</v>
      </c>
      <c r="BD97" s="113">
        <f>ROUND(SUM(BD98:BD104),2)</f>
        <v>0</v>
      </c>
      <c r="BE97" s="7"/>
      <c r="BS97" s="114" t="s">
        <v>81</v>
      </c>
      <c r="BT97" s="114" t="s">
        <v>89</v>
      </c>
      <c r="BU97" s="114" t="s">
        <v>83</v>
      </c>
      <c r="BV97" s="114" t="s">
        <v>84</v>
      </c>
      <c r="BW97" s="114" t="s">
        <v>99</v>
      </c>
      <c r="BX97" s="114" t="s">
        <v>4</v>
      </c>
      <c r="CL97" s="114" t="s">
        <v>1</v>
      </c>
      <c r="CM97" s="114" t="s">
        <v>91</v>
      </c>
    </row>
    <row r="98" s="4" customFormat="1" ht="16.5" customHeight="1">
      <c r="A98" s="115" t="s">
        <v>92</v>
      </c>
      <c r="B98" s="63"/>
      <c r="C98" s="10"/>
      <c r="D98" s="10"/>
      <c r="E98" s="116" t="s">
        <v>100</v>
      </c>
      <c r="F98" s="116"/>
      <c r="G98" s="116"/>
      <c r="H98" s="116"/>
      <c r="I98" s="116"/>
      <c r="J98" s="10"/>
      <c r="K98" s="116" t="s">
        <v>101</v>
      </c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6"/>
      <c r="X98" s="116"/>
      <c r="Y98" s="116"/>
      <c r="Z98" s="116"/>
      <c r="AA98" s="116"/>
      <c r="AB98" s="116"/>
      <c r="AC98" s="116"/>
      <c r="AD98" s="116"/>
      <c r="AE98" s="116"/>
      <c r="AF98" s="116"/>
      <c r="AG98" s="117">
        <f>'01-00 - Bourání'!J32</f>
        <v>0</v>
      </c>
      <c r="AH98" s="10"/>
      <c r="AI98" s="10"/>
      <c r="AJ98" s="10"/>
      <c r="AK98" s="10"/>
      <c r="AL98" s="10"/>
      <c r="AM98" s="10"/>
      <c r="AN98" s="117">
        <f>SUM(AG98,AT98)</f>
        <v>0</v>
      </c>
      <c r="AO98" s="10"/>
      <c r="AP98" s="10"/>
      <c r="AQ98" s="118" t="s">
        <v>94</v>
      </c>
      <c r="AR98" s="63"/>
      <c r="AS98" s="119">
        <v>0</v>
      </c>
      <c r="AT98" s="120">
        <f>ROUND(SUM(AV98:AW98),2)</f>
        <v>0</v>
      </c>
      <c r="AU98" s="121">
        <f>'01-00 - Bourání'!P128</f>
        <v>0</v>
      </c>
      <c r="AV98" s="120">
        <f>'01-00 - Bourání'!J35</f>
        <v>0</v>
      </c>
      <c r="AW98" s="120">
        <f>'01-00 - Bourání'!J36</f>
        <v>0</v>
      </c>
      <c r="AX98" s="120">
        <f>'01-00 - Bourání'!J37</f>
        <v>0</v>
      </c>
      <c r="AY98" s="120">
        <f>'01-00 - Bourání'!J38</f>
        <v>0</v>
      </c>
      <c r="AZ98" s="120">
        <f>'01-00 - Bourání'!F35</f>
        <v>0</v>
      </c>
      <c r="BA98" s="120">
        <f>'01-00 - Bourání'!F36</f>
        <v>0</v>
      </c>
      <c r="BB98" s="120">
        <f>'01-00 - Bourání'!F37</f>
        <v>0</v>
      </c>
      <c r="BC98" s="120">
        <f>'01-00 - Bourání'!F38</f>
        <v>0</v>
      </c>
      <c r="BD98" s="122">
        <f>'01-00 - Bourání'!F39</f>
        <v>0</v>
      </c>
      <c r="BE98" s="4"/>
      <c r="BT98" s="26" t="s">
        <v>91</v>
      </c>
      <c r="BV98" s="26" t="s">
        <v>84</v>
      </c>
      <c r="BW98" s="26" t="s">
        <v>102</v>
      </c>
      <c r="BX98" s="26" t="s">
        <v>99</v>
      </c>
      <c r="CL98" s="26" t="s">
        <v>19</v>
      </c>
    </row>
    <row r="99" s="4" customFormat="1" ht="16.5" customHeight="1">
      <c r="A99" s="115" t="s">
        <v>92</v>
      </c>
      <c r="B99" s="63"/>
      <c r="C99" s="10"/>
      <c r="D99" s="10"/>
      <c r="E99" s="116" t="s">
        <v>103</v>
      </c>
      <c r="F99" s="116"/>
      <c r="G99" s="116"/>
      <c r="H99" s="116"/>
      <c r="I99" s="116"/>
      <c r="J99" s="10"/>
      <c r="K99" s="116" t="s">
        <v>104</v>
      </c>
      <c r="L99" s="116"/>
      <c r="M99" s="116"/>
      <c r="N99" s="116"/>
      <c r="O99" s="116"/>
      <c r="P99" s="116"/>
      <c r="Q99" s="116"/>
      <c r="R99" s="116"/>
      <c r="S99" s="116"/>
      <c r="T99" s="116"/>
      <c r="U99" s="116"/>
      <c r="V99" s="116"/>
      <c r="W99" s="116"/>
      <c r="X99" s="116"/>
      <c r="Y99" s="116"/>
      <c r="Z99" s="116"/>
      <c r="AA99" s="116"/>
      <c r="AB99" s="116"/>
      <c r="AC99" s="116"/>
      <c r="AD99" s="116"/>
      <c r="AE99" s="116"/>
      <c r="AF99" s="116"/>
      <c r="AG99" s="117">
        <f>'01-01 - Architektonicko -...'!J32</f>
        <v>0</v>
      </c>
      <c r="AH99" s="10"/>
      <c r="AI99" s="10"/>
      <c r="AJ99" s="10"/>
      <c r="AK99" s="10"/>
      <c r="AL99" s="10"/>
      <c r="AM99" s="10"/>
      <c r="AN99" s="117">
        <f>SUM(AG99,AT99)</f>
        <v>0</v>
      </c>
      <c r="AO99" s="10"/>
      <c r="AP99" s="10"/>
      <c r="AQ99" s="118" t="s">
        <v>94</v>
      </c>
      <c r="AR99" s="63"/>
      <c r="AS99" s="119">
        <v>0</v>
      </c>
      <c r="AT99" s="120">
        <f>ROUND(SUM(AV99:AW99),2)</f>
        <v>0</v>
      </c>
      <c r="AU99" s="121">
        <f>'01-01 - Architektonicko -...'!P138</f>
        <v>0</v>
      </c>
      <c r="AV99" s="120">
        <f>'01-01 - Architektonicko -...'!J35</f>
        <v>0</v>
      </c>
      <c r="AW99" s="120">
        <f>'01-01 - Architektonicko -...'!J36</f>
        <v>0</v>
      </c>
      <c r="AX99" s="120">
        <f>'01-01 - Architektonicko -...'!J37</f>
        <v>0</v>
      </c>
      <c r="AY99" s="120">
        <f>'01-01 - Architektonicko -...'!J38</f>
        <v>0</v>
      </c>
      <c r="AZ99" s="120">
        <f>'01-01 - Architektonicko -...'!F35</f>
        <v>0</v>
      </c>
      <c r="BA99" s="120">
        <f>'01-01 - Architektonicko -...'!F36</f>
        <v>0</v>
      </c>
      <c r="BB99" s="120">
        <f>'01-01 - Architektonicko -...'!F37</f>
        <v>0</v>
      </c>
      <c r="BC99" s="120">
        <f>'01-01 - Architektonicko -...'!F38</f>
        <v>0</v>
      </c>
      <c r="BD99" s="122">
        <f>'01-01 - Architektonicko -...'!F39</f>
        <v>0</v>
      </c>
      <c r="BE99" s="4"/>
      <c r="BT99" s="26" t="s">
        <v>91</v>
      </c>
      <c r="BV99" s="26" t="s">
        <v>84</v>
      </c>
      <c r="BW99" s="26" t="s">
        <v>105</v>
      </c>
      <c r="BX99" s="26" t="s">
        <v>99</v>
      </c>
      <c r="CL99" s="26" t="s">
        <v>19</v>
      </c>
    </row>
    <row r="100" s="4" customFormat="1" ht="23.25" customHeight="1">
      <c r="A100" s="115" t="s">
        <v>92</v>
      </c>
      <c r="B100" s="63"/>
      <c r="C100" s="10"/>
      <c r="D100" s="10"/>
      <c r="E100" s="116" t="s">
        <v>106</v>
      </c>
      <c r="F100" s="116"/>
      <c r="G100" s="116"/>
      <c r="H100" s="116"/>
      <c r="I100" s="116"/>
      <c r="J100" s="10"/>
      <c r="K100" s="116" t="s">
        <v>107</v>
      </c>
      <c r="L100" s="116"/>
      <c r="M100" s="116"/>
      <c r="N100" s="116"/>
      <c r="O100" s="116"/>
      <c r="P100" s="116"/>
      <c r="Q100" s="116"/>
      <c r="R100" s="116"/>
      <c r="S100" s="116"/>
      <c r="T100" s="116"/>
      <c r="U100" s="116"/>
      <c r="V100" s="116"/>
      <c r="W100" s="116"/>
      <c r="X100" s="116"/>
      <c r="Y100" s="116"/>
      <c r="Z100" s="116"/>
      <c r="AA100" s="116"/>
      <c r="AB100" s="116"/>
      <c r="AC100" s="116"/>
      <c r="AD100" s="116"/>
      <c r="AE100" s="116"/>
      <c r="AF100" s="116"/>
      <c r="AG100" s="117">
        <f>'01A_1 - Zařízení pro vytá...'!J32</f>
        <v>0</v>
      </c>
      <c r="AH100" s="10"/>
      <c r="AI100" s="10"/>
      <c r="AJ100" s="10"/>
      <c r="AK100" s="10"/>
      <c r="AL100" s="10"/>
      <c r="AM100" s="10"/>
      <c r="AN100" s="117">
        <f>SUM(AG100,AT100)</f>
        <v>0</v>
      </c>
      <c r="AO100" s="10"/>
      <c r="AP100" s="10"/>
      <c r="AQ100" s="118" t="s">
        <v>94</v>
      </c>
      <c r="AR100" s="63"/>
      <c r="AS100" s="119">
        <v>0</v>
      </c>
      <c r="AT100" s="120">
        <f>ROUND(SUM(AV100:AW100),2)</f>
        <v>0</v>
      </c>
      <c r="AU100" s="121">
        <f>'01A_1 - Zařízení pro vytá...'!P135</f>
        <v>0</v>
      </c>
      <c r="AV100" s="120">
        <f>'01A_1 - Zařízení pro vytá...'!J35</f>
        <v>0</v>
      </c>
      <c r="AW100" s="120">
        <f>'01A_1 - Zařízení pro vytá...'!J36</f>
        <v>0</v>
      </c>
      <c r="AX100" s="120">
        <f>'01A_1 - Zařízení pro vytá...'!J37</f>
        <v>0</v>
      </c>
      <c r="AY100" s="120">
        <f>'01A_1 - Zařízení pro vytá...'!J38</f>
        <v>0</v>
      </c>
      <c r="AZ100" s="120">
        <f>'01A_1 - Zařízení pro vytá...'!F35</f>
        <v>0</v>
      </c>
      <c r="BA100" s="120">
        <f>'01A_1 - Zařízení pro vytá...'!F36</f>
        <v>0</v>
      </c>
      <c r="BB100" s="120">
        <f>'01A_1 - Zařízení pro vytá...'!F37</f>
        <v>0</v>
      </c>
      <c r="BC100" s="120">
        <f>'01A_1 - Zařízení pro vytá...'!F38</f>
        <v>0</v>
      </c>
      <c r="BD100" s="122">
        <f>'01A_1 - Zařízení pro vytá...'!F39</f>
        <v>0</v>
      </c>
      <c r="BE100" s="4"/>
      <c r="BT100" s="26" t="s">
        <v>91</v>
      </c>
      <c r="BV100" s="26" t="s">
        <v>84</v>
      </c>
      <c r="BW100" s="26" t="s">
        <v>108</v>
      </c>
      <c r="BX100" s="26" t="s">
        <v>99</v>
      </c>
      <c r="CL100" s="26" t="s">
        <v>19</v>
      </c>
    </row>
    <row r="101" s="4" customFormat="1" ht="23.25" customHeight="1">
      <c r="A101" s="115" t="s">
        <v>92</v>
      </c>
      <c r="B101" s="63"/>
      <c r="C101" s="10"/>
      <c r="D101" s="10"/>
      <c r="E101" s="116" t="s">
        <v>109</v>
      </c>
      <c r="F101" s="116"/>
      <c r="G101" s="116"/>
      <c r="H101" s="116"/>
      <c r="I101" s="116"/>
      <c r="J101" s="10"/>
      <c r="K101" s="116" t="s">
        <v>110</v>
      </c>
      <c r="L101" s="116"/>
      <c r="M101" s="116"/>
      <c r="N101" s="116"/>
      <c r="O101" s="116"/>
      <c r="P101" s="116"/>
      <c r="Q101" s="116"/>
      <c r="R101" s="116"/>
      <c r="S101" s="116"/>
      <c r="T101" s="116"/>
      <c r="U101" s="116"/>
      <c r="V101" s="116"/>
      <c r="W101" s="116"/>
      <c r="X101" s="116"/>
      <c r="Y101" s="116"/>
      <c r="Z101" s="116"/>
      <c r="AA101" s="116"/>
      <c r="AB101" s="116"/>
      <c r="AC101" s="116"/>
      <c r="AD101" s="116"/>
      <c r="AE101" s="116"/>
      <c r="AF101" s="116"/>
      <c r="AG101" s="117">
        <f>'01A_2 - Zařízení pro vytá...'!J32</f>
        <v>0</v>
      </c>
      <c r="AH101" s="10"/>
      <c r="AI101" s="10"/>
      <c r="AJ101" s="10"/>
      <c r="AK101" s="10"/>
      <c r="AL101" s="10"/>
      <c r="AM101" s="10"/>
      <c r="AN101" s="117">
        <f>SUM(AG101,AT101)</f>
        <v>0</v>
      </c>
      <c r="AO101" s="10"/>
      <c r="AP101" s="10"/>
      <c r="AQ101" s="118" t="s">
        <v>94</v>
      </c>
      <c r="AR101" s="63"/>
      <c r="AS101" s="119">
        <v>0</v>
      </c>
      <c r="AT101" s="120">
        <f>ROUND(SUM(AV101:AW101),2)</f>
        <v>0</v>
      </c>
      <c r="AU101" s="121">
        <f>'01A_2 - Zařízení pro vytá...'!P132</f>
        <v>0</v>
      </c>
      <c r="AV101" s="120">
        <f>'01A_2 - Zařízení pro vytá...'!J35</f>
        <v>0</v>
      </c>
      <c r="AW101" s="120">
        <f>'01A_2 - Zařízení pro vytá...'!J36</f>
        <v>0</v>
      </c>
      <c r="AX101" s="120">
        <f>'01A_2 - Zařízení pro vytá...'!J37</f>
        <v>0</v>
      </c>
      <c r="AY101" s="120">
        <f>'01A_2 - Zařízení pro vytá...'!J38</f>
        <v>0</v>
      </c>
      <c r="AZ101" s="120">
        <f>'01A_2 - Zařízení pro vytá...'!F35</f>
        <v>0</v>
      </c>
      <c r="BA101" s="120">
        <f>'01A_2 - Zařízení pro vytá...'!F36</f>
        <v>0</v>
      </c>
      <c r="BB101" s="120">
        <f>'01A_2 - Zařízení pro vytá...'!F37</f>
        <v>0</v>
      </c>
      <c r="BC101" s="120">
        <f>'01A_2 - Zařízení pro vytá...'!F38</f>
        <v>0</v>
      </c>
      <c r="BD101" s="122">
        <f>'01A_2 - Zařízení pro vytá...'!F39</f>
        <v>0</v>
      </c>
      <c r="BE101" s="4"/>
      <c r="BT101" s="26" t="s">
        <v>91</v>
      </c>
      <c r="BV101" s="26" t="s">
        <v>84</v>
      </c>
      <c r="BW101" s="26" t="s">
        <v>111</v>
      </c>
      <c r="BX101" s="26" t="s">
        <v>99</v>
      </c>
      <c r="CL101" s="26" t="s">
        <v>19</v>
      </c>
    </row>
    <row r="102" s="4" customFormat="1" ht="16.5" customHeight="1">
      <c r="A102" s="115" t="s">
        <v>92</v>
      </c>
      <c r="B102" s="63"/>
      <c r="C102" s="10"/>
      <c r="D102" s="10"/>
      <c r="E102" s="116" t="s">
        <v>112</v>
      </c>
      <c r="F102" s="116"/>
      <c r="G102" s="116"/>
      <c r="H102" s="116"/>
      <c r="I102" s="116"/>
      <c r="J102" s="10"/>
      <c r="K102" s="116" t="s">
        <v>113</v>
      </c>
      <c r="L102" s="116"/>
      <c r="M102" s="116"/>
      <c r="N102" s="116"/>
      <c r="O102" s="116"/>
      <c r="P102" s="116"/>
      <c r="Q102" s="116"/>
      <c r="R102" s="116"/>
      <c r="S102" s="116"/>
      <c r="T102" s="116"/>
      <c r="U102" s="116"/>
      <c r="V102" s="116"/>
      <c r="W102" s="116"/>
      <c r="X102" s="116"/>
      <c r="Y102" s="116"/>
      <c r="Z102" s="116"/>
      <c r="AA102" s="116"/>
      <c r="AB102" s="116"/>
      <c r="AC102" s="116"/>
      <c r="AD102" s="116"/>
      <c r="AE102" s="116"/>
      <c r="AF102" s="116"/>
      <c r="AG102" s="117">
        <f>'01B - Zařízení vzduchotec...'!J32</f>
        <v>0</v>
      </c>
      <c r="AH102" s="10"/>
      <c r="AI102" s="10"/>
      <c r="AJ102" s="10"/>
      <c r="AK102" s="10"/>
      <c r="AL102" s="10"/>
      <c r="AM102" s="10"/>
      <c r="AN102" s="117">
        <f>SUM(AG102,AT102)</f>
        <v>0</v>
      </c>
      <c r="AO102" s="10"/>
      <c r="AP102" s="10"/>
      <c r="AQ102" s="118" t="s">
        <v>94</v>
      </c>
      <c r="AR102" s="63"/>
      <c r="AS102" s="119">
        <v>0</v>
      </c>
      <c r="AT102" s="120">
        <f>ROUND(SUM(AV102:AW102),2)</f>
        <v>0</v>
      </c>
      <c r="AU102" s="121">
        <f>'01B - Zařízení vzduchotec...'!P123</f>
        <v>0</v>
      </c>
      <c r="AV102" s="120">
        <f>'01B - Zařízení vzduchotec...'!J35</f>
        <v>0</v>
      </c>
      <c r="AW102" s="120">
        <f>'01B - Zařízení vzduchotec...'!J36</f>
        <v>0</v>
      </c>
      <c r="AX102" s="120">
        <f>'01B - Zařízení vzduchotec...'!J37</f>
        <v>0</v>
      </c>
      <c r="AY102" s="120">
        <f>'01B - Zařízení vzduchotec...'!J38</f>
        <v>0</v>
      </c>
      <c r="AZ102" s="120">
        <f>'01B - Zařízení vzduchotec...'!F35</f>
        <v>0</v>
      </c>
      <c r="BA102" s="120">
        <f>'01B - Zařízení vzduchotec...'!F36</f>
        <v>0</v>
      </c>
      <c r="BB102" s="120">
        <f>'01B - Zařízení vzduchotec...'!F37</f>
        <v>0</v>
      </c>
      <c r="BC102" s="120">
        <f>'01B - Zařízení vzduchotec...'!F38</f>
        <v>0</v>
      </c>
      <c r="BD102" s="122">
        <f>'01B - Zařízení vzduchotec...'!F39</f>
        <v>0</v>
      </c>
      <c r="BE102" s="4"/>
      <c r="BT102" s="26" t="s">
        <v>91</v>
      </c>
      <c r="BV102" s="26" t="s">
        <v>84</v>
      </c>
      <c r="BW102" s="26" t="s">
        <v>114</v>
      </c>
      <c r="BX102" s="26" t="s">
        <v>99</v>
      </c>
      <c r="CL102" s="26" t="s">
        <v>19</v>
      </c>
    </row>
    <row r="103" s="4" customFormat="1" ht="23.25" customHeight="1">
      <c r="A103" s="115" t="s">
        <v>92</v>
      </c>
      <c r="B103" s="63"/>
      <c r="C103" s="10"/>
      <c r="D103" s="10"/>
      <c r="E103" s="116" t="s">
        <v>115</v>
      </c>
      <c r="F103" s="116"/>
      <c r="G103" s="116"/>
      <c r="H103" s="116"/>
      <c r="I103" s="116"/>
      <c r="J103" s="10"/>
      <c r="K103" s="116" t="s">
        <v>116</v>
      </c>
      <c r="L103" s="116"/>
      <c r="M103" s="116"/>
      <c r="N103" s="116"/>
      <c r="O103" s="116"/>
      <c r="P103" s="116"/>
      <c r="Q103" s="116"/>
      <c r="R103" s="116"/>
      <c r="S103" s="116"/>
      <c r="T103" s="116"/>
      <c r="U103" s="116"/>
      <c r="V103" s="116"/>
      <c r="W103" s="116"/>
      <c r="X103" s="116"/>
      <c r="Y103" s="116"/>
      <c r="Z103" s="116"/>
      <c r="AA103" s="116"/>
      <c r="AB103" s="116"/>
      <c r="AC103" s="116"/>
      <c r="AD103" s="116"/>
      <c r="AE103" s="116"/>
      <c r="AF103" s="116"/>
      <c r="AG103" s="117">
        <f>'01C - Zařízení zdravotně ...'!J32</f>
        <v>0</v>
      </c>
      <c r="AH103" s="10"/>
      <c r="AI103" s="10"/>
      <c r="AJ103" s="10"/>
      <c r="AK103" s="10"/>
      <c r="AL103" s="10"/>
      <c r="AM103" s="10"/>
      <c r="AN103" s="117">
        <f>SUM(AG103,AT103)</f>
        <v>0</v>
      </c>
      <c r="AO103" s="10"/>
      <c r="AP103" s="10"/>
      <c r="AQ103" s="118" t="s">
        <v>94</v>
      </c>
      <c r="AR103" s="63"/>
      <c r="AS103" s="119">
        <v>0</v>
      </c>
      <c r="AT103" s="120">
        <f>ROUND(SUM(AV103:AW103),2)</f>
        <v>0</v>
      </c>
      <c r="AU103" s="121">
        <f>'01C - Zařízení zdravotně ...'!P136</f>
        <v>0</v>
      </c>
      <c r="AV103" s="120">
        <f>'01C - Zařízení zdravotně ...'!J35</f>
        <v>0</v>
      </c>
      <c r="AW103" s="120">
        <f>'01C - Zařízení zdravotně ...'!J36</f>
        <v>0</v>
      </c>
      <c r="AX103" s="120">
        <f>'01C - Zařízení zdravotně ...'!J37</f>
        <v>0</v>
      </c>
      <c r="AY103" s="120">
        <f>'01C - Zařízení zdravotně ...'!J38</f>
        <v>0</v>
      </c>
      <c r="AZ103" s="120">
        <f>'01C - Zařízení zdravotně ...'!F35</f>
        <v>0</v>
      </c>
      <c r="BA103" s="120">
        <f>'01C - Zařízení zdravotně ...'!F36</f>
        <v>0</v>
      </c>
      <c r="BB103" s="120">
        <f>'01C - Zařízení zdravotně ...'!F37</f>
        <v>0</v>
      </c>
      <c r="BC103" s="120">
        <f>'01C - Zařízení zdravotně ...'!F38</f>
        <v>0</v>
      </c>
      <c r="BD103" s="122">
        <f>'01C - Zařízení zdravotně ...'!F39</f>
        <v>0</v>
      </c>
      <c r="BE103" s="4"/>
      <c r="BT103" s="26" t="s">
        <v>91</v>
      </c>
      <c r="BV103" s="26" t="s">
        <v>84</v>
      </c>
      <c r="BW103" s="26" t="s">
        <v>117</v>
      </c>
      <c r="BX103" s="26" t="s">
        <v>99</v>
      </c>
      <c r="CL103" s="26" t="s">
        <v>19</v>
      </c>
    </row>
    <row r="104" s="4" customFormat="1" ht="16.5" customHeight="1">
      <c r="A104" s="115" t="s">
        <v>92</v>
      </c>
      <c r="B104" s="63"/>
      <c r="C104" s="10"/>
      <c r="D104" s="10"/>
      <c r="E104" s="116" t="s">
        <v>118</v>
      </c>
      <c r="F104" s="116"/>
      <c r="G104" s="116"/>
      <c r="H104" s="116"/>
      <c r="I104" s="116"/>
      <c r="J104" s="10"/>
      <c r="K104" s="116" t="s">
        <v>119</v>
      </c>
      <c r="L104" s="116"/>
      <c r="M104" s="116"/>
      <c r="N104" s="116"/>
      <c r="O104" s="116"/>
      <c r="P104" s="116"/>
      <c r="Q104" s="116"/>
      <c r="R104" s="116"/>
      <c r="S104" s="116"/>
      <c r="T104" s="116"/>
      <c r="U104" s="116"/>
      <c r="V104" s="116"/>
      <c r="W104" s="116"/>
      <c r="X104" s="116"/>
      <c r="Y104" s="116"/>
      <c r="Z104" s="116"/>
      <c r="AA104" s="116"/>
      <c r="AB104" s="116"/>
      <c r="AC104" s="116"/>
      <c r="AD104" s="116"/>
      <c r="AE104" s="116"/>
      <c r="AF104" s="116"/>
      <c r="AG104" s="117">
        <f>'01D - Zařizení silnoproud...'!J32</f>
        <v>0</v>
      </c>
      <c r="AH104" s="10"/>
      <c r="AI104" s="10"/>
      <c r="AJ104" s="10"/>
      <c r="AK104" s="10"/>
      <c r="AL104" s="10"/>
      <c r="AM104" s="10"/>
      <c r="AN104" s="117">
        <f>SUM(AG104,AT104)</f>
        <v>0</v>
      </c>
      <c r="AO104" s="10"/>
      <c r="AP104" s="10"/>
      <c r="AQ104" s="118" t="s">
        <v>94</v>
      </c>
      <c r="AR104" s="63"/>
      <c r="AS104" s="119">
        <v>0</v>
      </c>
      <c r="AT104" s="120">
        <f>ROUND(SUM(AV104:AW104),2)</f>
        <v>0</v>
      </c>
      <c r="AU104" s="121">
        <f>'01D - Zařizení silnoproud...'!P127</f>
        <v>0</v>
      </c>
      <c r="AV104" s="120">
        <f>'01D - Zařizení silnoproud...'!J35</f>
        <v>0</v>
      </c>
      <c r="AW104" s="120">
        <f>'01D - Zařizení silnoproud...'!J36</f>
        <v>0</v>
      </c>
      <c r="AX104" s="120">
        <f>'01D - Zařizení silnoproud...'!J37</f>
        <v>0</v>
      </c>
      <c r="AY104" s="120">
        <f>'01D - Zařizení silnoproud...'!J38</f>
        <v>0</v>
      </c>
      <c r="AZ104" s="120">
        <f>'01D - Zařizení silnoproud...'!F35</f>
        <v>0</v>
      </c>
      <c r="BA104" s="120">
        <f>'01D - Zařizení silnoproud...'!F36</f>
        <v>0</v>
      </c>
      <c r="BB104" s="120">
        <f>'01D - Zařizení silnoproud...'!F37</f>
        <v>0</v>
      </c>
      <c r="BC104" s="120">
        <f>'01D - Zařizení silnoproud...'!F38</f>
        <v>0</v>
      </c>
      <c r="BD104" s="122">
        <f>'01D - Zařizení silnoproud...'!F39</f>
        <v>0</v>
      </c>
      <c r="BE104" s="4"/>
      <c r="BT104" s="26" t="s">
        <v>91</v>
      </c>
      <c r="BV104" s="26" t="s">
        <v>84</v>
      </c>
      <c r="BW104" s="26" t="s">
        <v>120</v>
      </c>
      <c r="BX104" s="26" t="s">
        <v>99</v>
      </c>
      <c r="CL104" s="26" t="s">
        <v>19</v>
      </c>
    </row>
    <row r="105" s="7" customFormat="1" ht="16.5" customHeight="1">
      <c r="A105" s="7"/>
      <c r="B105" s="103"/>
      <c r="C105" s="104"/>
      <c r="D105" s="105" t="s">
        <v>121</v>
      </c>
      <c r="E105" s="105"/>
      <c r="F105" s="105"/>
      <c r="G105" s="105"/>
      <c r="H105" s="105"/>
      <c r="I105" s="106"/>
      <c r="J105" s="105" t="s">
        <v>122</v>
      </c>
      <c r="K105" s="105"/>
      <c r="L105" s="105"/>
      <c r="M105" s="105"/>
      <c r="N105" s="105"/>
      <c r="O105" s="105"/>
      <c r="P105" s="105"/>
      <c r="Q105" s="105"/>
      <c r="R105" s="105"/>
      <c r="S105" s="105"/>
      <c r="T105" s="105"/>
      <c r="U105" s="105"/>
      <c r="V105" s="105"/>
      <c r="W105" s="105"/>
      <c r="X105" s="105"/>
      <c r="Y105" s="105"/>
      <c r="Z105" s="105"/>
      <c r="AA105" s="105"/>
      <c r="AB105" s="105"/>
      <c r="AC105" s="105"/>
      <c r="AD105" s="105"/>
      <c r="AE105" s="105"/>
      <c r="AF105" s="105"/>
      <c r="AG105" s="107">
        <f>ROUND(SUM(AG106:AG107),2)</f>
        <v>0</v>
      </c>
      <c r="AH105" s="106"/>
      <c r="AI105" s="106"/>
      <c r="AJ105" s="106"/>
      <c r="AK105" s="106"/>
      <c r="AL105" s="106"/>
      <c r="AM105" s="106"/>
      <c r="AN105" s="108">
        <f>SUM(AG105,AT105)</f>
        <v>0</v>
      </c>
      <c r="AO105" s="106"/>
      <c r="AP105" s="106"/>
      <c r="AQ105" s="109" t="s">
        <v>98</v>
      </c>
      <c r="AR105" s="103"/>
      <c r="AS105" s="110">
        <f>ROUND(SUM(AS106:AS107),2)</f>
        <v>0</v>
      </c>
      <c r="AT105" s="111">
        <f>ROUND(SUM(AV105:AW105),2)</f>
        <v>0</v>
      </c>
      <c r="AU105" s="112">
        <f>ROUND(SUM(AU106:AU107),5)</f>
        <v>0</v>
      </c>
      <c r="AV105" s="111">
        <f>ROUND(AZ105*L29,2)</f>
        <v>0</v>
      </c>
      <c r="AW105" s="111">
        <f>ROUND(BA105*L30,2)</f>
        <v>0</v>
      </c>
      <c r="AX105" s="111">
        <f>ROUND(BB105*L29,2)</f>
        <v>0</v>
      </c>
      <c r="AY105" s="111">
        <f>ROUND(BC105*L30,2)</f>
        <v>0</v>
      </c>
      <c r="AZ105" s="111">
        <f>ROUND(SUM(AZ106:AZ107),2)</f>
        <v>0</v>
      </c>
      <c r="BA105" s="111">
        <f>ROUND(SUM(BA106:BA107),2)</f>
        <v>0</v>
      </c>
      <c r="BB105" s="111">
        <f>ROUND(SUM(BB106:BB107),2)</f>
        <v>0</v>
      </c>
      <c r="BC105" s="111">
        <f>ROUND(SUM(BC106:BC107),2)</f>
        <v>0</v>
      </c>
      <c r="BD105" s="113">
        <f>ROUND(SUM(BD106:BD107),2)</f>
        <v>0</v>
      </c>
      <c r="BE105" s="7"/>
      <c r="BS105" s="114" t="s">
        <v>81</v>
      </c>
      <c r="BT105" s="114" t="s">
        <v>89</v>
      </c>
      <c r="BU105" s="114" t="s">
        <v>83</v>
      </c>
      <c r="BV105" s="114" t="s">
        <v>84</v>
      </c>
      <c r="BW105" s="114" t="s">
        <v>123</v>
      </c>
      <c r="BX105" s="114" t="s">
        <v>4</v>
      </c>
      <c r="CL105" s="114" t="s">
        <v>19</v>
      </c>
      <c r="CM105" s="114" t="s">
        <v>91</v>
      </c>
    </row>
    <row r="106" s="4" customFormat="1" ht="23.25" customHeight="1">
      <c r="A106" s="115" t="s">
        <v>92</v>
      </c>
      <c r="B106" s="63"/>
      <c r="C106" s="10"/>
      <c r="D106" s="10"/>
      <c r="E106" s="116" t="s">
        <v>124</v>
      </c>
      <c r="F106" s="116"/>
      <c r="G106" s="116"/>
      <c r="H106" s="116"/>
      <c r="I106" s="116"/>
      <c r="J106" s="10"/>
      <c r="K106" s="116" t="s">
        <v>125</v>
      </c>
      <c r="L106" s="116"/>
      <c r="M106" s="116"/>
      <c r="N106" s="116"/>
      <c r="O106" s="116"/>
      <c r="P106" s="116"/>
      <c r="Q106" s="116"/>
      <c r="R106" s="116"/>
      <c r="S106" s="116"/>
      <c r="T106" s="116"/>
      <c r="U106" s="116"/>
      <c r="V106" s="116"/>
      <c r="W106" s="116"/>
      <c r="X106" s="116"/>
      <c r="Y106" s="116"/>
      <c r="Z106" s="116"/>
      <c r="AA106" s="116"/>
      <c r="AB106" s="116"/>
      <c r="AC106" s="116"/>
      <c r="AD106" s="116"/>
      <c r="AE106" s="116"/>
      <c r="AF106" s="116"/>
      <c r="AG106" s="117">
        <f>'02-00 - Stavební výpomoce...'!J32</f>
        <v>0</v>
      </c>
      <c r="AH106" s="10"/>
      <c r="AI106" s="10"/>
      <c r="AJ106" s="10"/>
      <c r="AK106" s="10"/>
      <c r="AL106" s="10"/>
      <c r="AM106" s="10"/>
      <c r="AN106" s="117">
        <f>SUM(AG106,AT106)</f>
        <v>0</v>
      </c>
      <c r="AO106" s="10"/>
      <c r="AP106" s="10"/>
      <c r="AQ106" s="118" t="s">
        <v>94</v>
      </c>
      <c r="AR106" s="63"/>
      <c r="AS106" s="119">
        <v>0</v>
      </c>
      <c r="AT106" s="120">
        <f>ROUND(SUM(AV106:AW106),2)</f>
        <v>0</v>
      </c>
      <c r="AU106" s="121">
        <f>'02-00 - Stavební výpomoce...'!P131</f>
        <v>0</v>
      </c>
      <c r="AV106" s="120">
        <f>'02-00 - Stavební výpomoce...'!J35</f>
        <v>0</v>
      </c>
      <c r="AW106" s="120">
        <f>'02-00 - Stavební výpomoce...'!J36</f>
        <v>0</v>
      </c>
      <c r="AX106" s="120">
        <f>'02-00 - Stavební výpomoce...'!J37</f>
        <v>0</v>
      </c>
      <c r="AY106" s="120">
        <f>'02-00 - Stavební výpomoce...'!J38</f>
        <v>0</v>
      </c>
      <c r="AZ106" s="120">
        <f>'02-00 - Stavební výpomoce...'!F35</f>
        <v>0</v>
      </c>
      <c r="BA106" s="120">
        <f>'02-00 - Stavební výpomoce...'!F36</f>
        <v>0</v>
      </c>
      <c r="BB106" s="120">
        <f>'02-00 - Stavební výpomoce...'!F37</f>
        <v>0</v>
      </c>
      <c r="BC106" s="120">
        <f>'02-00 - Stavební výpomoce...'!F38</f>
        <v>0</v>
      </c>
      <c r="BD106" s="122">
        <f>'02-00 - Stavební výpomoce...'!F39</f>
        <v>0</v>
      </c>
      <c r="BE106" s="4"/>
      <c r="BT106" s="26" t="s">
        <v>91</v>
      </c>
      <c r="BV106" s="26" t="s">
        <v>84</v>
      </c>
      <c r="BW106" s="26" t="s">
        <v>126</v>
      </c>
      <c r="BX106" s="26" t="s">
        <v>123</v>
      </c>
      <c r="CL106" s="26" t="s">
        <v>19</v>
      </c>
    </row>
    <row r="107" s="4" customFormat="1" ht="16.5" customHeight="1">
      <c r="A107" s="115" t="s">
        <v>92</v>
      </c>
      <c r="B107" s="63"/>
      <c r="C107" s="10"/>
      <c r="D107" s="10"/>
      <c r="E107" s="116" t="s">
        <v>127</v>
      </c>
      <c r="F107" s="116"/>
      <c r="G107" s="116"/>
      <c r="H107" s="116"/>
      <c r="I107" s="116"/>
      <c r="J107" s="10"/>
      <c r="K107" s="116" t="s">
        <v>128</v>
      </c>
      <c r="L107" s="116"/>
      <c r="M107" s="116"/>
      <c r="N107" s="116"/>
      <c r="O107" s="116"/>
      <c r="P107" s="116"/>
      <c r="Q107" s="116"/>
      <c r="R107" s="116"/>
      <c r="S107" s="116"/>
      <c r="T107" s="116"/>
      <c r="U107" s="116"/>
      <c r="V107" s="116"/>
      <c r="W107" s="116"/>
      <c r="X107" s="116"/>
      <c r="Y107" s="116"/>
      <c r="Z107" s="116"/>
      <c r="AA107" s="116"/>
      <c r="AB107" s="116"/>
      <c r="AC107" s="116"/>
      <c r="AD107" s="116"/>
      <c r="AE107" s="116"/>
      <c r="AF107" s="116"/>
      <c r="AG107" s="117">
        <f>'02A - Zařízení pro vytápě...'!J32</f>
        <v>0</v>
      </c>
      <c r="AH107" s="10"/>
      <c r="AI107" s="10"/>
      <c r="AJ107" s="10"/>
      <c r="AK107" s="10"/>
      <c r="AL107" s="10"/>
      <c r="AM107" s="10"/>
      <c r="AN107" s="117">
        <f>SUM(AG107,AT107)</f>
        <v>0</v>
      </c>
      <c r="AO107" s="10"/>
      <c r="AP107" s="10"/>
      <c r="AQ107" s="118" t="s">
        <v>94</v>
      </c>
      <c r="AR107" s="63"/>
      <c r="AS107" s="123">
        <v>0</v>
      </c>
      <c r="AT107" s="124">
        <f>ROUND(SUM(AV107:AW107),2)</f>
        <v>0</v>
      </c>
      <c r="AU107" s="125">
        <f>'02A - Zařízení pro vytápě...'!P131</f>
        <v>0</v>
      </c>
      <c r="AV107" s="124">
        <f>'02A - Zařízení pro vytápě...'!J35</f>
        <v>0</v>
      </c>
      <c r="AW107" s="124">
        <f>'02A - Zařízení pro vytápě...'!J36</f>
        <v>0</v>
      </c>
      <c r="AX107" s="124">
        <f>'02A - Zařízení pro vytápě...'!J37</f>
        <v>0</v>
      </c>
      <c r="AY107" s="124">
        <f>'02A - Zařízení pro vytápě...'!J38</f>
        <v>0</v>
      </c>
      <c r="AZ107" s="124">
        <f>'02A - Zařízení pro vytápě...'!F35</f>
        <v>0</v>
      </c>
      <c r="BA107" s="124">
        <f>'02A - Zařízení pro vytápě...'!F36</f>
        <v>0</v>
      </c>
      <c r="BB107" s="124">
        <f>'02A - Zařízení pro vytápě...'!F37</f>
        <v>0</v>
      </c>
      <c r="BC107" s="124">
        <f>'02A - Zařízení pro vytápě...'!F38</f>
        <v>0</v>
      </c>
      <c r="BD107" s="126">
        <f>'02A - Zařízení pro vytápě...'!F39</f>
        <v>0</v>
      </c>
      <c r="BE107" s="4"/>
      <c r="BT107" s="26" t="s">
        <v>91</v>
      </c>
      <c r="BV107" s="26" t="s">
        <v>84</v>
      </c>
      <c r="BW107" s="26" t="s">
        <v>129</v>
      </c>
      <c r="BX107" s="26" t="s">
        <v>123</v>
      </c>
      <c r="CL107" s="26" t="s">
        <v>130</v>
      </c>
    </row>
    <row r="108" s="2" customFormat="1" ht="30" customHeight="1">
      <c r="A108" s="37"/>
      <c r="B108" s="38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F108" s="37"/>
      <c r="AG108" s="37"/>
      <c r="AH108" s="37"/>
      <c r="AI108" s="37"/>
      <c r="AJ108" s="37"/>
      <c r="AK108" s="37"/>
      <c r="AL108" s="37"/>
      <c r="AM108" s="37"/>
      <c r="AN108" s="37"/>
      <c r="AO108" s="37"/>
      <c r="AP108" s="37"/>
      <c r="AQ108" s="37"/>
      <c r="AR108" s="38"/>
      <c r="AS108" s="37"/>
      <c r="AT108" s="37"/>
      <c r="AU108" s="37"/>
      <c r="AV108" s="37"/>
      <c r="AW108" s="37"/>
      <c r="AX108" s="37"/>
      <c r="AY108" s="37"/>
      <c r="AZ108" s="37"/>
      <c r="BA108" s="37"/>
      <c r="BB108" s="37"/>
      <c r="BC108" s="37"/>
      <c r="BD108" s="37"/>
      <c r="BE108" s="37"/>
    </row>
    <row r="109" s="2" customFormat="1" ht="6.96" customHeight="1">
      <c r="A109" s="37"/>
      <c r="B109" s="59"/>
      <c r="C109" s="60"/>
      <c r="D109" s="60"/>
      <c r="E109" s="60"/>
      <c r="F109" s="60"/>
      <c r="G109" s="60"/>
      <c r="H109" s="60"/>
      <c r="I109" s="60"/>
      <c r="J109" s="60"/>
      <c r="K109" s="60"/>
      <c r="L109" s="60"/>
      <c r="M109" s="60"/>
      <c r="N109" s="60"/>
      <c r="O109" s="60"/>
      <c r="P109" s="60"/>
      <c r="Q109" s="60"/>
      <c r="R109" s="60"/>
      <c r="S109" s="60"/>
      <c r="T109" s="60"/>
      <c r="U109" s="60"/>
      <c r="V109" s="60"/>
      <c r="W109" s="60"/>
      <c r="X109" s="60"/>
      <c r="Y109" s="60"/>
      <c r="Z109" s="60"/>
      <c r="AA109" s="60"/>
      <c r="AB109" s="60"/>
      <c r="AC109" s="60"/>
      <c r="AD109" s="60"/>
      <c r="AE109" s="60"/>
      <c r="AF109" s="60"/>
      <c r="AG109" s="60"/>
      <c r="AH109" s="60"/>
      <c r="AI109" s="60"/>
      <c r="AJ109" s="60"/>
      <c r="AK109" s="60"/>
      <c r="AL109" s="60"/>
      <c r="AM109" s="60"/>
      <c r="AN109" s="60"/>
      <c r="AO109" s="60"/>
      <c r="AP109" s="60"/>
      <c r="AQ109" s="60"/>
      <c r="AR109" s="38"/>
      <c r="AS109" s="37"/>
      <c r="AT109" s="37"/>
      <c r="AU109" s="37"/>
      <c r="AV109" s="37"/>
      <c r="AW109" s="37"/>
      <c r="AX109" s="37"/>
      <c r="AY109" s="37"/>
      <c r="AZ109" s="37"/>
      <c r="BA109" s="37"/>
      <c r="BB109" s="37"/>
      <c r="BC109" s="37"/>
      <c r="BD109" s="37"/>
      <c r="BE109" s="37"/>
    </row>
  </sheetData>
  <mergeCells count="90">
    <mergeCell ref="C92:G92"/>
    <mergeCell ref="D97:H97"/>
    <mergeCell ref="D95:H95"/>
    <mergeCell ref="E99:I99"/>
    <mergeCell ref="E96:I96"/>
    <mergeCell ref="E100:I100"/>
    <mergeCell ref="E101:I101"/>
    <mergeCell ref="E102:I102"/>
    <mergeCell ref="E103:I103"/>
    <mergeCell ref="E104:I104"/>
    <mergeCell ref="E98:I98"/>
    <mergeCell ref="I92:AF92"/>
    <mergeCell ref="J97:AF97"/>
    <mergeCell ref="J95:AF95"/>
    <mergeCell ref="K100:AF100"/>
    <mergeCell ref="K102:AF102"/>
    <mergeCell ref="K103:AF103"/>
    <mergeCell ref="K99:AF99"/>
    <mergeCell ref="K98:AF98"/>
    <mergeCell ref="K101:AF101"/>
    <mergeCell ref="K104:AF104"/>
    <mergeCell ref="K96:AF96"/>
    <mergeCell ref="L85:AO85"/>
    <mergeCell ref="D105:H105"/>
    <mergeCell ref="J105:AF105"/>
    <mergeCell ref="E106:I106"/>
    <mergeCell ref="K106:AF106"/>
    <mergeCell ref="E107:I107"/>
    <mergeCell ref="K107:AF107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103:AM103"/>
    <mergeCell ref="AG102:AM102"/>
    <mergeCell ref="AG101:AM101"/>
    <mergeCell ref="AG92:AM92"/>
    <mergeCell ref="AG97:AM97"/>
    <mergeCell ref="AG95:AM95"/>
    <mergeCell ref="AG100:AM100"/>
    <mergeCell ref="AG99:AM99"/>
    <mergeCell ref="AG104:AM104"/>
    <mergeCell ref="AG98:AM98"/>
    <mergeCell ref="AG96:AM96"/>
    <mergeCell ref="AM87:AN87"/>
    <mergeCell ref="AM89:AP89"/>
    <mergeCell ref="AM90:AP90"/>
    <mergeCell ref="AN104:AP104"/>
    <mergeCell ref="AN103:AP103"/>
    <mergeCell ref="AN92:AP92"/>
    <mergeCell ref="AN96:AP96"/>
    <mergeCell ref="AN102:AP102"/>
    <mergeCell ref="AN101:AP101"/>
    <mergeCell ref="AN98:AP98"/>
    <mergeCell ref="AN99:AP99"/>
    <mergeCell ref="AN100:AP100"/>
    <mergeCell ref="AN95:AP95"/>
    <mergeCell ref="AN97:AP97"/>
    <mergeCell ref="AS89:AT91"/>
    <mergeCell ref="AN105:AP105"/>
    <mergeCell ref="AG105:AM105"/>
    <mergeCell ref="AN106:AP106"/>
    <mergeCell ref="AG106:AM106"/>
    <mergeCell ref="AN107:AP107"/>
    <mergeCell ref="AG107:AM107"/>
    <mergeCell ref="AN94:AP94"/>
  </mergeCells>
  <hyperlinks>
    <hyperlink ref="A96" location="'VRN - Vedlejší a ostatní ...'!C2" display="/"/>
    <hyperlink ref="A98" location="'01-00 - Bourání'!C2" display="/"/>
    <hyperlink ref="A99" location="'01-01 - Architektonicko -...'!C2" display="/"/>
    <hyperlink ref="A100" location="'01A_1 - Zařízení pro vytá...'!C2" display="/"/>
    <hyperlink ref="A101" location="'01A_2 - Zařízení pro vytá...'!C2" display="/"/>
    <hyperlink ref="A102" location="'01B - Zařízení vzduchotec...'!C2" display="/"/>
    <hyperlink ref="A103" location="'01C - Zařízení zdravotně ...'!C2" display="/"/>
    <hyperlink ref="A104" location="'01D - Zařizení silnoproud...'!C2" display="/"/>
    <hyperlink ref="A106" location="'02-00 - Stavební výpomoce...'!C2" display="/"/>
    <hyperlink ref="A107" location="'02A - Zařízení pro vytápě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126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91</v>
      </c>
    </row>
    <row r="4" s="1" customFormat="1" ht="24.96" customHeight="1">
      <c r="B4" s="21"/>
      <c r="D4" s="22" t="s">
        <v>131</v>
      </c>
      <c r="L4" s="21"/>
      <c r="M4" s="12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6.25" customHeight="1">
      <c r="B7" s="21"/>
      <c r="E7" s="128" t="str">
        <f>'Rekapitulace stavby'!K6</f>
        <v>SOŠ, SOU a ZŠ Třešť - oprava kotelny a rozvodů ÚT na hlavní budově v Černovicích</v>
      </c>
      <c r="F7" s="31"/>
      <c r="G7" s="31"/>
      <c r="H7" s="31"/>
      <c r="L7" s="21"/>
    </row>
    <row r="8" s="1" customFormat="1" ht="12" customHeight="1">
      <c r="B8" s="21"/>
      <c r="D8" s="31" t="s">
        <v>132</v>
      </c>
      <c r="L8" s="21"/>
    </row>
    <row r="9" s="2" customFormat="1" ht="16.5" customHeight="1">
      <c r="A9" s="37"/>
      <c r="B9" s="38"/>
      <c r="C9" s="37"/>
      <c r="D9" s="37"/>
      <c r="E9" s="128" t="s">
        <v>2691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134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2692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19</v>
      </c>
      <c r="G13" s="37"/>
      <c r="H13" s="37"/>
      <c r="I13" s="31" t="s">
        <v>20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21</v>
      </c>
      <c r="E14" s="37"/>
      <c r="F14" s="26" t="s">
        <v>22</v>
      </c>
      <c r="G14" s="37"/>
      <c r="H14" s="37"/>
      <c r="I14" s="31" t="s">
        <v>23</v>
      </c>
      <c r="J14" s="68" t="str">
        <f>'Rekapitulace stavby'!AN8</f>
        <v>28. 4. 2023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25</v>
      </c>
      <c r="E16" s="37"/>
      <c r="F16" s="37"/>
      <c r="G16" s="37"/>
      <c r="H16" s="37"/>
      <c r="I16" s="31" t="s">
        <v>26</v>
      </c>
      <c r="J16" s="26" t="s">
        <v>27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28</v>
      </c>
      <c r="F17" s="37"/>
      <c r="G17" s="37"/>
      <c r="H17" s="37"/>
      <c r="I17" s="31" t="s">
        <v>29</v>
      </c>
      <c r="J17" s="26" t="s">
        <v>30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31</v>
      </c>
      <c r="E19" s="37"/>
      <c r="F19" s="37"/>
      <c r="G19" s="37"/>
      <c r="H19" s="37"/>
      <c r="I19" s="31" t="s">
        <v>26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29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33</v>
      </c>
      <c r="E22" s="37"/>
      <c r="F22" s="37"/>
      <c r="G22" s="37"/>
      <c r="H22" s="37"/>
      <c r="I22" s="31" t="s">
        <v>26</v>
      </c>
      <c r="J22" s="26" t="s">
        <v>34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35</v>
      </c>
      <c r="F23" s="37"/>
      <c r="G23" s="37"/>
      <c r="H23" s="37"/>
      <c r="I23" s="31" t="s">
        <v>29</v>
      </c>
      <c r="J23" s="26" t="s">
        <v>36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38</v>
      </c>
      <c r="E25" s="37"/>
      <c r="F25" s="37"/>
      <c r="G25" s="37"/>
      <c r="H25" s="37"/>
      <c r="I25" s="31" t="s">
        <v>26</v>
      </c>
      <c r="J25" s="26" t="str">
        <f>IF('Rekapitulace stavby'!AN19="","",'Rekapitulace stavby'!AN19)</f>
        <v/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tr">
        <f>IF('Rekapitulace stavby'!E20="","",'Rekapitulace stavby'!E20)</f>
        <v xml:space="preserve"> </v>
      </c>
      <c r="F26" s="37"/>
      <c r="G26" s="37"/>
      <c r="H26" s="37"/>
      <c r="I26" s="31" t="s">
        <v>29</v>
      </c>
      <c r="J26" s="26" t="str">
        <f>IF('Rekapitulace stavby'!AN20="","",'Rekapitulace stavby'!AN20)</f>
        <v/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40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250.5" customHeight="1">
      <c r="A29" s="129"/>
      <c r="B29" s="130"/>
      <c r="C29" s="129"/>
      <c r="D29" s="129"/>
      <c r="E29" s="35" t="s">
        <v>2693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2" t="s">
        <v>42</v>
      </c>
      <c r="E32" s="37"/>
      <c r="F32" s="37"/>
      <c r="G32" s="37"/>
      <c r="H32" s="37"/>
      <c r="I32" s="37"/>
      <c r="J32" s="95">
        <f>ROUND(J131,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44</v>
      </c>
      <c r="G34" s="37"/>
      <c r="H34" s="37"/>
      <c r="I34" s="42" t="s">
        <v>43</v>
      </c>
      <c r="J34" s="42" t="s">
        <v>45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3" t="s">
        <v>46</v>
      </c>
      <c r="E35" s="31" t="s">
        <v>47</v>
      </c>
      <c r="F35" s="134">
        <f>ROUND((SUM(BE131:BE297)),  2)</f>
        <v>0</v>
      </c>
      <c r="G35" s="37"/>
      <c r="H35" s="37"/>
      <c r="I35" s="135">
        <v>0.20999999999999999</v>
      </c>
      <c r="J35" s="134">
        <f>ROUND(((SUM(BE131:BE297))*I35),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48</v>
      </c>
      <c r="F36" s="134">
        <f>ROUND((SUM(BF131:BF297)),  2)</f>
        <v>0</v>
      </c>
      <c r="G36" s="37"/>
      <c r="H36" s="37"/>
      <c r="I36" s="135">
        <v>0.14999999999999999</v>
      </c>
      <c r="J36" s="134">
        <f>ROUND(((SUM(BF131:BF297))*I36),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49</v>
      </c>
      <c r="F37" s="134">
        <f>ROUND((SUM(BG131:BG297)),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50</v>
      </c>
      <c r="F38" s="134">
        <f>ROUND((SUM(BH131:BH297)),  2)</f>
        <v>0</v>
      </c>
      <c r="G38" s="37"/>
      <c r="H38" s="37"/>
      <c r="I38" s="135">
        <v>0.14999999999999999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51</v>
      </c>
      <c r="F39" s="134">
        <f>ROUND((SUM(BI131:BI297)),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6"/>
      <c r="D41" s="137" t="s">
        <v>52</v>
      </c>
      <c r="E41" s="80"/>
      <c r="F41" s="80"/>
      <c r="G41" s="138" t="s">
        <v>53</v>
      </c>
      <c r="H41" s="139" t="s">
        <v>54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55</v>
      </c>
      <c r="E50" s="56"/>
      <c r="F50" s="56"/>
      <c r="G50" s="55" t="s">
        <v>56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57</v>
      </c>
      <c r="E61" s="40"/>
      <c r="F61" s="142" t="s">
        <v>58</v>
      </c>
      <c r="G61" s="57" t="s">
        <v>57</v>
      </c>
      <c r="H61" s="40"/>
      <c r="I61" s="40"/>
      <c r="J61" s="143" t="s">
        <v>58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59</v>
      </c>
      <c r="E65" s="58"/>
      <c r="F65" s="58"/>
      <c r="G65" s="55" t="s">
        <v>60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57</v>
      </c>
      <c r="E76" s="40"/>
      <c r="F76" s="142" t="s">
        <v>58</v>
      </c>
      <c r="G76" s="57" t="s">
        <v>57</v>
      </c>
      <c r="H76" s="40"/>
      <c r="I76" s="40"/>
      <c r="J76" s="143" t="s">
        <v>58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137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7"/>
      <c r="D85" s="37"/>
      <c r="E85" s="128" t="str">
        <f>E7</f>
        <v>SOŠ, SOU a ZŠ Třešť - oprava kotelny a rozvodů ÚT na hlavní budově v Černovicích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132</v>
      </c>
      <c r="L86" s="21"/>
    </row>
    <row r="87" s="2" customFormat="1" ht="16.5" customHeight="1">
      <c r="A87" s="37"/>
      <c r="B87" s="38"/>
      <c r="C87" s="37"/>
      <c r="D87" s="37"/>
      <c r="E87" s="128" t="s">
        <v>2691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134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02-00 - Stavební výpomoce pro řemesla společné s SO-01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7"/>
      <c r="E91" s="37"/>
      <c r="F91" s="26" t="str">
        <f>F14</f>
        <v>Černovice, Mariánské náměstí</v>
      </c>
      <c r="G91" s="37"/>
      <c r="H91" s="37"/>
      <c r="I91" s="31" t="s">
        <v>23</v>
      </c>
      <c r="J91" s="68" t="str">
        <f>IF(J14="","",J14)</f>
        <v>28. 4. 2023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31" t="s">
        <v>25</v>
      </c>
      <c r="D93" s="37"/>
      <c r="E93" s="37"/>
      <c r="F93" s="26" t="str">
        <f>E17</f>
        <v>Kraj Vysočina</v>
      </c>
      <c r="G93" s="37"/>
      <c r="H93" s="37"/>
      <c r="I93" s="31" t="s">
        <v>33</v>
      </c>
      <c r="J93" s="35" t="str">
        <f>E23</f>
        <v>PROJEKT CENTRUM NOVA s.r.o.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31</v>
      </c>
      <c r="D94" s="37"/>
      <c r="E94" s="37"/>
      <c r="F94" s="26" t="str">
        <f>IF(E20="","",E20)</f>
        <v>Vyplň údaj</v>
      </c>
      <c r="G94" s="37"/>
      <c r="H94" s="37"/>
      <c r="I94" s="31" t="s">
        <v>38</v>
      </c>
      <c r="J94" s="35" t="str">
        <f>E26</f>
        <v xml:space="preserve"> 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138</v>
      </c>
      <c r="D96" s="136"/>
      <c r="E96" s="136"/>
      <c r="F96" s="136"/>
      <c r="G96" s="136"/>
      <c r="H96" s="136"/>
      <c r="I96" s="136"/>
      <c r="J96" s="145" t="s">
        <v>139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140</v>
      </c>
      <c r="D98" s="37"/>
      <c r="E98" s="37"/>
      <c r="F98" s="37"/>
      <c r="G98" s="37"/>
      <c r="H98" s="37"/>
      <c r="I98" s="37"/>
      <c r="J98" s="95">
        <f>J131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141</v>
      </c>
    </row>
    <row r="99" s="9" customFormat="1" ht="24.96" customHeight="1">
      <c r="A99" s="9"/>
      <c r="B99" s="147"/>
      <c r="C99" s="9"/>
      <c r="D99" s="148" t="s">
        <v>231</v>
      </c>
      <c r="E99" s="149"/>
      <c r="F99" s="149"/>
      <c r="G99" s="149"/>
      <c r="H99" s="149"/>
      <c r="I99" s="149"/>
      <c r="J99" s="150">
        <f>J132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1"/>
      <c r="C100" s="10"/>
      <c r="D100" s="152" t="s">
        <v>425</v>
      </c>
      <c r="E100" s="153"/>
      <c r="F100" s="153"/>
      <c r="G100" s="153"/>
      <c r="H100" s="153"/>
      <c r="I100" s="153"/>
      <c r="J100" s="154">
        <f>J133</f>
        <v>0</v>
      </c>
      <c r="K100" s="10"/>
      <c r="L100" s="15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1"/>
      <c r="C101" s="10"/>
      <c r="D101" s="152" t="s">
        <v>426</v>
      </c>
      <c r="E101" s="153"/>
      <c r="F101" s="153"/>
      <c r="G101" s="153"/>
      <c r="H101" s="153"/>
      <c r="I101" s="153"/>
      <c r="J101" s="154">
        <f>J157</f>
        <v>0</v>
      </c>
      <c r="K101" s="10"/>
      <c r="L101" s="15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1"/>
      <c r="C102" s="10"/>
      <c r="D102" s="152" t="s">
        <v>427</v>
      </c>
      <c r="E102" s="153"/>
      <c r="F102" s="153"/>
      <c r="G102" s="153"/>
      <c r="H102" s="153"/>
      <c r="I102" s="153"/>
      <c r="J102" s="154">
        <f>J163</f>
        <v>0</v>
      </c>
      <c r="K102" s="10"/>
      <c r="L102" s="15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1"/>
      <c r="C103" s="10"/>
      <c r="D103" s="152" t="s">
        <v>232</v>
      </c>
      <c r="E103" s="153"/>
      <c r="F103" s="153"/>
      <c r="G103" s="153"/>
      <c r="H103" s="153"/>
      <c r="I103" s="153"/>
      <c r="J103" s="154">
        <f>J182</f>
        <v>0</v>
      </c>
      <c r="K103" s="10"/>
      <c r="L103" s="15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1"/>
      <c r="C104" s="10"/>
      <c r="D104" s="152" t="s">
        <v>233</v>
      </c>
      <c r="E104" s="153"/>
      <c r="F104" s="153"/>
      <c r="G104" s="153"/>
      <c r="H104" s="153"/>
      <c r="I104" s="153"/>
      <c r="J104" s="154">
        <f>J236</f>
        <v>0</v>
      </c>
      <c r="K104" s="10"/>
      <c r="L104" s="15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1"/>
      <c r="C105" s="10"/>
      <c r="D105" s="152" t="s">
        <v>234</v>
      </c>
      <c r="E105" s="153"/>
      <c r="F105" s="153"/>
      <c r="G105" s="153"/>
      <c r="H105" s="153"/>
      <c r="I105" s="153"/>
      <c r="J105" s="154">
        <f>J254</f>
        <v>0</v>
      </c>
      <c r="K105" s="10"/>
      <c r="L105" s="15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47"/>
      <c r="C106" s="9"/>
      <c r="D106" s="148" t="s">
        <v>235</v>
      </c>
      <c r="E106" s="149"/>
      <c r="F106" s="149"/>
      <c r="G106" s="149"/>
      <c r="H106" s="149"/>
      <c r="I106" s="149"/>
      <c r="J106" s="150">
        <f>J257</f>
        <v>0</v>
      </c>
      <c r="K106" s="9"/>
      <c r="L106" s="147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51"/>
      <c r="C107" s="10"/>
      <c r="D107" s="152" t="s">
        <v>431</v>
      </c>
      <c r="E107" s="153"/>
      <c r="F107" s="153"/>
      <c r="G107" s="153"/>
      <c r="H107" s="153"/>
      <c r="I107" s="153"/>
      <c r="J107" s="154">
        <f>J258</f>
        <v>0</v>
      </c>
      <c r="K107" s="10"/>
      <c r="L107" s="15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1"/>
      <c r="C108" s="10"/>
      <c r="D108" s="152" t="s">
        <v>434</v>
      </c>
      <c r="E108" s="153"/>
      <c r="F108" s="153"/>
      <c r="G108" s="153"/>
      <c r="H108" s="153"/>
      <c r="I108" s="153"/>
      <c r="J108" s="154">
        <f>J266</f>
        <v>0</v>
      </c>
      <c r="K108" s="10"/>
      <c r="L108" s="15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1"/>
      <c r="C109" s="10"/>
      <c r="D109" s="152" t="s">
        <v>238</v>
      </c>
      <c r="E109" s="153"/>
      <c r="F109" s="153"/>
      <c r="G109" s="153"/>
      <c r="H109" s="153"/>
      <c r="I109" s="153"/>
      <c r="J109" s="154">
        <f>J288</f>
        <v>0</v>
      </c>
      <c r="K109" s="10"/>
      <c r="L109" s="15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7"/>
      <c r="B110" s="38"/>
      <c r="C110" s="37"/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59"/>
      <c r="C111" s="60"/>
      <c r="D111" s="60"/>
      <c r="E111" s="60"/>
      <c r="F111" s="60"/>
      <c r="G111" s="60"/>
      <c r="H111" s="60"/>
      <c r="I111" s="60"/>
      <c r="J111" s="60"/>
      <c r="K111" s="60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1"/>
      <c r="C115" s="62"/>
      <c r="D115" s="62"/>
      <c r="E115" s="62"/>
      <c r="F115" s="62"/>
      <c r="G115" s="62"/>
      <c r="H115" s="62"/>
      <c r="I115" s="62"/>
      <c r="J115" s="62"/>
      <c r="K115" s="62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144</v>
      </c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26.25" customHeight="1">
      <c r="A119" s="37"/>
      <c r="B119" s="38"/>
      <c r="C119" s="37"/>
      <c r="D119" s="37"/>
      <c r="E119" s="128" t="str">
        <f>E7</f>
        <v>SOŠ, SOU a ZŠ Třešť - oprava kotelny a rozvodů ÚT na hlavní budově v Černovicích</v>
      </c>
      <c r="F119" s="31"/>
      <c r="G119" s="31"/>
      <c r="H119" s="31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" customFormat="1" ht="12" customHeight="1">
      <c r="B120" s="21"/>
      <c r="C120" s="31" t="s">
        <v>132</v>
      </c>
      <c r="L120" s="21"/>
    </row>
    <row r="121" s="2" customFormat="1" ht="16.5" customHeight="1">
      <c r="A121" s="37"/>
      <c r="B121" s="38"/>
      <c r="C121" s="37"/>
      <c r="D121" s="37"/>
      <c r="E121" s="128" t="s">
        <v>2691</v>
      </c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134</v>
      </c>
      <c r="D122" s="37"/>
      <c r="E122" s="37"/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6.5" customHeight="1">
      <c r="A123" s="37"/>
      <c r="B123" s="38"/>
      <c r="C123" s="37"/>
      <c r="D123" s="37"/>
      <c r="E123" s="66" t="str">
        <f>E11</f>
        <v>02-00 - Stavební výpomoce pro řemesla společné s SO-01</v>
      </c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21</v>
      </c>
      <c r="D125" s="37"/>
      <c r="E125" s="37"/>
      <c r="F125" s="26" t="str">
        <f>F14</f>
        <v>Černovice, Mariánské náměstí</v>
      </c>
      <c r="G125" s="37"/>
      <c r="H125" s="37"/>
      <c r="I125" s="31" t="s">
        <v>23</v>
      </c>
      <c r="J125" s="68" t="str">
        <f>IF(J14="","",J14)</f>
        <v>28. 4. 2023</v>
      </c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7"/>
      <c r="D126" s="37"/>
      <c r="E126" s="37"/>
      <c r="F126" s="37"/>
      <c r="G126" s="37"/>
      <c r="H126" s="37"/>
      <c r="I126" s="37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25.65" customHeight="1">
      <c r="A127" s="37"/>
      <c r="B127" s="38"/>
      <c r="C127" s="31" t="s">
        <v>25</v>
      </c>
      <c r="D127" s="37"/>
      <c r="E127" s="37"/>
      <c r="F127" s="26" t="str">
        <f>E17</f>
        <v>Kraj Vysočina</v>
      </c>
      <c r="G127" s="37"/>
      <c r="H127" s="37"/>
      <c r="I127" s="31" t="s">
        <v>33</v>
      </c>
      <c r="J127" s="35" t="str">
        <f>E23</f>
        <v>PROJEKT CENTRUM NOVA s.r.o.</v>
      </c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31</v>
      </c>
      <c r="D128" s="37"/>
      <c r="E128" s="37"/>
      <c r="F128" s="26" t="str">
        <f>IF(E20="","",E20)</f>
        <v>Vyplň údaj</v>
      </c>
      <c r="G128" s="37"/>
      <c r="H128" s="37"/>
      <c r="I128" s="31" t="s">
        <v>38</v>
      </c>
      <c r="J128" s="35" t="str">
        <f>E26</f>
        <v xml:space="preserve"> </v>
      </c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0.32" customHeight="1">
      <c r="A129" s="37"/>
      <c r="B129" s="38"/>
      <c r="C129" s="37"/>
      <c r="D129" s="37"/>
      <c r="E129" s="37"/>
      <c r="F129" s="37"/>
      <c r="G129" s="37"/>
      <c r="H129" s="37"/>
      <c r="I129" s="37"/>
      <c r="J129" s="37"/>
      <c r="K129" s="37"/>
      <c r="L129" s="54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11" customFormat="1" ht="29.28" customHeight="1">
      <c r="A130" s="155"/>
      <c r="B130" s="156"/>
      <c r="C130" s="157" t="s">
        <v>145</v>
      </c>
      <c r="D130" s="158" t="s">
        <v>67</v>
      </c>
      <c r="E130" s="158" t="s">
        <v>63</v>
      </c>
      <c r="F130" s="158" t="s">
        <v>64</v>
      </c>
      <c r="G130" s="158" t="s">
        <v>146</v>
      </c>
      <c r="H130" s="158" t="s">
        <v>147</v>
      </c>
      <c r="I130" s="158" t="s">
        <v>148</v>
      </c>
      <c r="J130" s="158" t="s">
        <v>139</v>
      </c>
      <c r="K130" s="159" t="s">
        <v>149</v>
      </c>
      <c r="L130" s="160"/>
      <c r="M130" s="85" t="s">
        <v>1</v>
      </c>
      <c r="N130" s="86" t="s">
        <v>46</v>
      </c>
      <c r="O130" s="86" t="s">
        <v>150</v>
      </c>
      <c r="P130" s="86" t="s">
        <v>151</v>
      </c>
      <c r="Q130" s="86" t="s">
        <v>152</v>
      </c>
      <c r="R130" s="86" t="s">
        <v>153</v>
      </c>
      <c r="S130" s="86" t="s">
        <v>154</v>
      </c>
      <c r="T130" s="87" t="s">
        <v>155</v>
      </c>
      <c r="U130" s="155"/>
      <c r="V130" s="155"/>
      <c r="W130" s="155"/>
      <c r="X130" s="155"/>
      <c r="Y130" s="155"/>
      <c r="Z130" s="155"/>
      <c r="AA130" s="155"/>
      <c r="AB130" s="155"/>
      <c r="AC130" s="155"/>
      <c r="AD130" s="155"/>
      <c r="AE130" s="155"/>
    </row>
    <row r="131" s="2" customFormat="1" ht="22.8" customHeight="1">
      <c r="A131" s="37"/>
      <c r="B131" s="38"/>
      <c r="C131" s="92" t="s">
        <v>156</v>
      </c>
      <c r="D131" s="37"/>
      <c r="E131" s="37"/>
      <c r="F131" s="37"/>
      <c r="G131" s="37"/>
      <c r="H131" s="37"/>
      <c r="I131" s="37"/>
      <c r="J131" s="161">
        <f>BK131</f>
        <v>0</v>
      </c>
      <c r="K131" s="37"/>
      <c r="L131" s="38"/>
      <c r="M131" s="88"/>
      <c r="N131" s="72"/>
      <c r="O131" s="89"/>
      <c r="P131" s="162">
        <f>P132+P257</f>
        <v>0</v>
      </c>
      <c r="Q131" s="89"/>
      <c r="R131" s="162">
        <f>R132+R257</f>
        <v>4.0755169599999999</v>
      </c>
      <c r="S131" s="89"/>
      <c r="T131" s="163">
        <f>T132+T257</f>
        <v>6.9957000000000011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8" t="s">
        <v>81</v>
      </c>
      <c r="AU131" s="18" t="s">
        <v>141</v>
      </c>
      <c r="BK131" s="164">
        <f>BK132+BK257</f>
        <v>0</v>
      </c>
    </row>
    <row r="132" s="12" customFormat="1" ht="25.92" customHeight="1">
      <c r="A132" s="12"/>
      <c r="B132" s="165"/>
      <c r="C132" s="12"/>
      <c r="D132" s="166" t="s">
        <v>81</v>
      </c>
      <c r="E132" s="167" t="s">
        <v>239</v>
      </c>
      <c r="F132" s="167" t="s">
        <v>240</v>
      </c>
      <c r="G132" s="12"/>
      <c r="H132" s="12"/>
      <c r="I132" s="168"/>
      <c r="J132" s="169">
        <f>BK132</f>
        <v>0</v>
      </c>
      <c r="K132" s="12"/>
      <c r="L132" s="165"/>
      <c r="M132" s="170"/>
      <c r="N132" s="171"/>
      <c r="O132" s="171"/>
      <c r="P132" s="172">
        <f>P133+P157+P163+P182+P236+P254</f>
        <v>0</v>
      </c>
      <c r="Q132" s="171"/>
      <c r="R132" s="172">
        <f>R133+R157+R163+R182+R236+R254</f>
        <v>3.0439669599999997</v>
      </c>
      <c r="S132" s="171"/>
      <c r="T132" s="173">
        <f>T133+T157+T163+T182+T236+T254</f>
        <v>6.9957000000000011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66" t="s">
        <v>89</v>
      </c>
      <c r="AT132" s="174" t="s">
        <v>81</v>
      </c>
      <c r="AU132" s="174" t="s">
        <v>82</v>
      </c>
      <c r="AY132" s="166" t="s">
        <v>160</v>
      </c>
      <c r="BK132" s="175">
        <f>BK133+BK157+BK163+BK182+BK236+BK254</f>
        <v>0</v>
      </c>
    </row>
    <row r="133" s="12" customFormat="1" ht="22.8" customHeight="1">
      <c r="A133" s="12"/>
      <c r="B133" s="165"/>
      <c r="C133" s="12"/>
      <c r="D133" s="166" t="s">
        <v>81</v>
      </c>
      <c r="E133" s="176" t="s">
        <v>173</v>
      </c>
      <c r="F133" s="176" t="s">
        <v>470</v>
      </c>
      <c r="G133" s="12"/>
      <c r="H133" s="12"/>
      <c r="I133" s="168"/>
      <c r="J133" s="177">
        <f>BK133</f>
        <v>0</v>
      </c>
      <c r="K133" s="12"/>
      <c r="L133" s="165"/>
      <c r="M133" s="170"/>
      <c r="N133" s="171"/>
      <c r="O133" s="171"/>
      <c r="P133" s="172">
        <f>SUM(P134:P156)</f>
        <v>0</v>
      </c>
      <c r="Q133" s="171"/>
      <c r="R133" s="172">
        <f>SUM(R134:R156)</f>
        <v>0.41649468000000001</v>
      </c>
      <c r="S133" s="171"/>
      <c r="T133" s="173">
        <f>SUM(T134:T156)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66" t="s">
        <v>89</v>
      </c>
      <c r="AT133" s="174" t="s">
        <v>81</v>
      </c>
      <c r="AU133" s="174" t="s">
        <v>89</v>
      </c>
      <c r="AY133" s="166" t="s">
        <v>160</v>
      </c>
      <c r="BK133" s="175">
        <f>SUM(BK134:BK156)</f>
        <v>0</v>
      </c>
    </row>
    <row r="134" s="2" customFormat="1" ht="16.5" customHeight="1">
      <c r="A134" s="37"/>
      <c r="B134" s="178"/>
      <c r="C134" s="179" t="s">
        <v>89</v>
      </c>
      <c r="D134" s="179" t="s">
        <v>162</v>
      </c>
      <c r="E134" s="180" t="s">
        <v>2694</v>
      </c>
      <c r="F134" s="181" t="s">
        <v>2695</v>
      </c>
      <c r="G134" s="182" t="s">
        <v>253</v>
      </c>
      <c r="H134" s="183">
        <v>0.14399999999999999</v>
      </c>
      <c r="I134" s="184"/>
      <c r="J134" s="185">
        <f>ROUND(I134*H134,2)</f>
        <v>0</v>
      </c>
      <c r="K134" s="181" t="s">
        <v>245</v>
      </c>
      <c r="L134" s="38"/>
      <c r="M134" s="186" t="s">
        <v>1</v>
      </c>
      <c r="N134" s="187" t="s">
        <v>47</v>
      </c>
      <c r="O134" s="76"/>
      <c r="P134" s="188">
        <f>O134*H134</f>
        <v>0</v>
      </c>
      <c r="Q134" s="188">
        <v>1.94302</v>
      </c>
      <c r="R134" s="188">
        <f>Q134*H134</f>
        <v>0.27979487999999997</v>
      </c>
      <c r="S134" s="188">
        <v>0</v>
      </c>
      <c r="T134" s="18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90" t="s">
        <v>159</v>
      </c>
      <c r="AT134" s="190" t="s">
        <v>162</v>
      </c>
      <c r="AU134" s="190" t="s">
        <v>91</v>
      </c>
      <c r="AY134" s="18" t="s">
        <v>160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18" t="s">
        <v>89</v>
      </c>
      <c r="BK134" s="191">
        <f>ROUND(I134*H134,2)</f>
        <v>0</v>
      </c>
      <c r="BL134" s="18" t="s">
        <v>159</v>
      </c>
      <c r="BM134" s="190" t="s">
        <v>2696</v>
      </c>
    </row>
    <row r="135" s="2" customFormat="1">
      <c r="A135" s="37"/>
      <c r="B135" s="38"/>
      <c r="C135" s="37"/>
      <c r="D135" s="192" t="s">
        <v>167</v>
      </c>
      <c r="E135" s="37"/>
      <c r="F135" s="193" t="s">
        <v>2697</v>
      </c>
      <c r="G135" s="37"/>
      <c r="H135" s="37"/>
      <c r="I135" s="194"/>
      <c r="J135" s="37"/>
      <c r="K135" s="37"/>
      <c r="L135" s="38"/>
      <c r="M135" s="195"/>
      <c r="N135" s="196"/>
      <c r="O135" s="76"/>
      <c r="P135" s="76"/>
      <c r="Q135" s="76"/>
      <c r="R135" s="76"/>
      <c r="S135" s="76"/>
      <c r="T135" s="7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8" t="s">
        <v>167</v>
      </c>
      <c r="AU135" s="18" t="s">
        <v>91</v>
      </c>
    </row>
    <row r="136" s="15" customFormat="1">
      <c r="A136" s="15"/>
      <c r="B136" s="217"/>
      <c r="C136" s="15"/>
      <c r="D136" s="192" t="s">
        <v>248</v>
      </c>
      <c r="E136" s="218" t="s">
        <v>1</v>
      </c>
      <c r="F136" s="219" t="s">
        <v>2698</v>
      </c>
      <c r="G136" s="15"/>
      <c r="H136" s="218" t="s">
        <v>1</v>
      </c>
      <c r="I136" s="220"/>
      <c r="J136" s="15"/>
      <c r="K136" s="15"/>
      <c r="L136" s="217"/>
      <c r="M136" s="221"/>
      <c r="N136" s="222"/>
      <c r="O136" s="222"/>
      <c r="P136" s="222"/>
      <c r="Q136" s="222"/>
      <c r="R136" s="222"/>
      <c r="S136" s="222"/>
      <c r="T136" s="223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18" t="s">
        <v>248</v>
      </c>
      <c r="AU136" s="218" t="s">
        <v>91</v>
      </c>
      <c r="AV136" s="15" t="s">
        <v>89</v>
      </c>
      <c r="AW136" s="15" t="s">
        <v>37</v>
      </c>
      <c r="AX136" s="15" t="s">
        <v>82</v>
      </c>
      <c r="AY136" s="218" t="s">
        <v>160</v>
      </c>
    </row>
    <row r="137" s="13" customFormat="1">
      <c r="A137" s="13"/>
      <c r="B137" s="201"/>
      <c r="C137" s="13"/>
      <c r="D137" s="192" t="s">
        <v>248</v>
      </c>
      <c r="E137" s="202" t="s">
        <v>1</v>
      </c>
      <c r="F137" s="203" t="s">
        <v>2699</v>
      </c>
      <c r="G137" s="13"/>
      <c r="H137" s="204">
        <v>0.029999999999999999</v>
      </c>
      <c r="I137" s="205"/>
      <c r="J137" s="13"/>
      <c r="K137" s="13"/>
      <c r="L137" s="201"/>
      <c r="M137" s="206"/>
      <c r="N137" s="207"/>
      <c r="O137" s="207"/>
      <c r="P137" s="207"/>
      <c r="Q137" s="207"/>
      <c r="R137" s="207"/>
      <c r="S137" s="207"/>
      <c r="T137" s="20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02" t="s">
        <v>248</v>
      </c>
      <c r="AU137" s="202" t="s">
        <v>91</v>
      </c>
      <c r="AV137" s="13" t="s">
        <v>91</v>
      </c>
      <c r="AW137" s="13" t="s">
        <v>37</v>
      </c>
      <c r="AX137" s="13" t="s">
        <v>82</v>
      </c>
      <c r="AY137" s="202" t="s">
        <v>160</v>
      </c>
    </row>
    <row r="138" s="15" customFormat="1">
      <c r="A138" s="15"/>
      <c r="B138" s="217"/>
      <c r="C138" s="15"/>
      <c r="D138" s="192" t="s">
        <v>248</v>
      </c>
      <c r="E138" s="218" t="s">
        <v>1</v>
      </c>
      <c r="F138" s="219" t="s">
        <v>2700</v>
      </c>
      <c r="G138" s="15"/>
      <c r="H138" s="218" t="s">
        <v>1</v>
      </c>
      <c r="I138" s="220"/>
      <c r="J138" s="15"/>
      <c r="K138" s="15"/>
      <c r="L138" s="217"/>
      <c r="M138" s="221"/>
      <c r="N138" s="222"/>
      <c r="O138" s="222"/>
      <c r="P138" s="222"/>
      <c r="Q138" s="222"/>
      <c r="R138" s="222"/>
      <c r="S138" s="222"/>
      <c r="T138" s="223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18" t="s">
        <v>248</v>
      </c>
      <c r="AU138" s="218" t="s">
        <v>91</v>
      </c>
      <c r="AV138" s="15" t="s">
        <v>89</v>
      </c>
      <c r="AW138" s="15" t="s">
        <v>37</v>
      </c>
      <c r="AX138" s="15" t="s">
        <v>82</v>
      </c>
      <c r="AY138" s="218" t="s">
        <v>160</v>
      </c>
    </row>
    <row r="139" s="13" customFormat="1">
      <c r="A139" s="13"/>
      <c r="B139" s="201"/>
      <c r="C139" s="13"/>
      <c r="D139" s="192" t="s">
        <v>248</v>
      </c>
      <c r="E139" s="202" t="s">
        <v>1</v>
      </c>
      <c r="F139" s="203" t="s">
        <v>2701</v>
      </c>
      <c r="G139" s="13"/>
      <c r="H139" s="204">
        <v>0.114</v>
      </c>
      <c r="I139" s="205"/>
      <c r="J139" s="13"/>
      <c r="K139" s="13"/>
      <c r="L139" s="201"/>
      <c r="M139" s="206"/>
      <c r="N139" s="207"/>
      <c r="O139" s="207"/>
      <c r="P139" s="207"/>
      <c r="Q139" s="207"/>
      <c r="R139" s="207"/>
      <c r="S139" s="207"/>
      <c r="T139" s="20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02" t="s">
        <v>248</v>
      </c>
      <c r="AU139" s="202" t="s">
        <v>91</v>
      </c>
      <c r="AV139" s="13" t="s">
        <v>91</v>
      </c>
      <c r="AW139" s="13" t="s">
        <v>37</v>
      </c>
      <c r="AX139" s="13" t="s">
        <v>82</v>
      </c>
      <c r="AY139" s="202" t="s">
        <v>160</v>
      </c>
    </row>
    <row r="140" s="14" customFormat="1">
      <c r="A140" s="14"/>
      <c r="B140" s="209"/>
      <c r="C140" s="14"/>
      <c r="D140" s="192" t="s">
        <v>248</v>
      </c>
      <c r="E140" s="210" t="s">
        <v>1</v>
      </c>
      <c r="F140" s="211" t="s">
        <v>250</v>
      </c>
      <c r="G140" s="14"/>
      <c r="H140" s="212">
        <v>0.14399999999999999</v>
      </c>
      <c r="I140" s="213"/>
      <c r="J140" s="14"/>
      <c r="K140" s="14"/>
      <c r="L140" s="209"/>
      <c r="M140" s="214"/>
      <c r="N140" s="215"/>
      <c r="O140" s="215"/>
      <c r="P140" s="215"/>
      <c r="Q140" s="215"/>
      <c r="R140" s="215"/>
      <c r="S140" s="215"/>
      <c r="T140" s="21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10" t="s">
        <v>248</v>
      </c>
      <c r="AU140" s="210" t="s">
        <v>91</v>
      </c>
      <c r="AV140" s="14" t="s">
        <v>159</v>
      </c>
      <c r="AW140" s="14" t="s">
        <v>37</v>
      </c>
      <c r="AX140" s="14" t="s">
        <v>89</v>
      </c>
      <c r="AY140" s="210" t="s">
        <v>160</v>
      </c>
    </row>
    <row r="141" s="2" customFormat="1" ht="24.15" customHeight="1">
      <c r="A141" s="37"/>
      <c r="B141" s="178"/>
      <c r="C141" s="179" t="s">
        <v>91</v>
      </c>
      <c r="D141" s="179" t="s">
        <v>162</v>
      </c>
      <c r="E141" s="180" t="s">
        <v>2702</v>
      </c>
      <c r="F141" s="181" t="s">
        <v>2703</v>
      </c>
      <c r="G141" s="182" t="s">
        <v>360</v>
      </c>
      <c r="H141" s="183">
        <v>0.050000000000000003</v>
      </c>
      <c r="I141" s="184"/>
      <c r="J141" s="185">
        <f>ROUND(I141*H141,2)</f>
        <v>0</v>
      </c>
      <c r="K141" s="181" t="s">
        <v>245</v>
      </c>
      <c r="L141" s="38"/>
      <c r="M141" s="186" t="s">
        <v>1</v>
      </c>
      <c r="N141" s="187" t="s">
        <v>47</v>
      </c>
      <c r="O141" s="76"/>
      <c r="P141" s="188">
        <f>O141*H141</f>
        <v>0</v>
      </c>
      <c r="Q141" s="188">
        <v>1.0900000000000001</v>
      </c>
      <c r="R141" s="188">
        <f>Q141*H141</f>
        <v>0.054500000000000007</v>
      </c>
      <c r="S141" s="188">
        <v>0</v>
      </c>
      <c r="T141" s="18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0" t="s">
        <v>159</v>
      </c>
      <c r="AT141" s="190" t="s">
        <v>162</v>
      </c>
      <c r="AU141" s="190" t="s">
        <v>91</v>
      </c>
      <c r="AY141" s="18" t="s">
        <v>160</v>
      </c>
      <c r="BE141" s="191">
        <f>IF(N141="základní",J141,0)</f>
        <v>0</v>
      </c>
      <c r="BF141" s="191">
        <f>IF(N141="snížená",J141,0)</f>
        <v>0</v>
      </c>
      <c r="BG141" s="191">
        <f>IF(N141="zákl. přenesená",J141,0)</f>
        <v>0</v>
      </c>
      <c r="BH141" s="191">
        <f>IF(N141="sníž. přenesená",J141,0)</f>
        <v>0</v>
      </c>
      <c r="BI141" s="191">
        <f>IF(N141="nulová",J141,0)</f>
        <v>0</v>
      </c>
      <c r="BJ141" s="18" t="s">
        <v>89</v>
      </c>
      <c r="BK141" s="191">
        <f>ROUND(I141*H141,2)</f>
        <v>0</v>
      </c>
      <c r="BL141" s="18" t="s">
        <v>159</v>
      </c>
      <c r="BM141" s="190" t="s">
        <v>2704</v>
      </c>
    </row>
    <row r="142" s="2" customFormat="1">
      <c r="A142" s="37"/>
      <c r="B142" s="38"/>
      <c r="C142" s="37"/>
      <c r="D142" s="192" t="s">
        <v>167</v>
      </c>
      <c r="E142" s="37"/>
      <c r="F142" s="193" t="s">
        <v>2705</v>
      </c>
      <c r="G142" s="37"/>
      <c r="H142" s="37"/>
      <c r="I142" s="194"/>
      <c r="J142" s="37"/>
      <c r="K142" s="37"/>
      <c r="L142" s="38"/>
      <c r="M142" s="195"/>
      <c r="N142" s="196"/>
      <c r="O142" s="76"/>
      <c r="P142" s="76"/>
      <c r="Q142" s="76"/>
      <c r="R142" s="76"/>
      <c r="S142" s="76"/>
      <c r="T142" s="7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8" t="s">
        <v>167</v>
      </c>
      <c r="AU142" s="18" t="s">
        <v>91</v>
      </c>
    </row>
    <row r="143" s="15" customFormat="1">
      <c r="A143" s="15"/>
      <c r="B143" s="217"/>
      <c r="C143" s="15"/>
      <c r="D143" s="192" t="s">
        <v>248</v>
      </c>
      <c r="E143" s="218" t="s">
        <v>1</v>
      </c>
      <c r="F143" s="219" t="s">
        <v>2706</v>
      </c>
      <c r="G143" s="15"/>
      <c r="H143" s="218" t="s">
        <v>1</v>
      </c>
      <c r="I143" s="220"/>
      <c r="J143" s="15"/>
      <c r="K143" s="15"/>
      <c r="L143" s="217"/>
      <c r="M143" s="221"/>
      <c r="N143" s="222"/>
      <c r="O143" s="222"/>
      <c r="P143" s="222"/>
      <c r="Q143" s="222"/>
      <c r="R143" s="222"/>
      <c r="S143" s="222"/>
      <c r="T143" s="223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18" t="s">
        <v>248</v>
      </c>
      <c r="AU143" s="218" t="s">
        <v>91</v>
      </c>
      <c r="AV143" s="15" t="s">
        <v>89</v>
      </c>
      <c r="AW143" s="15" t="s">
        <v>37</v>
      </c>
      <c r="AX143" s="15" t="s">
        <v>82</v>
      </c>
      <c r="AY143" s="218" t="s">
        <v>160</v>
      </c>
    </row>
    <row r="144" s="13" customFormat="1">
      <c r="A144" s="13"/>
      <c r="B144" s="201"/>
      <c r="C144" s="13"/>
      <c r="D144" s="192" t="s">
        <v>248</v>
      </c>
      <c r="E144" s="202" t="s">
        <v>1</v>
      </c>
      <c r="F144" s="203" t="s">
        <v>2707</v>
      </c>
      <c r="G144" s="13"/>
      <c r="H144" s="204">
        <v>0.014</v>
      </c>
      <c r="I144" s="205"/>
      <c r="J144" s="13"/>
      <c r="K144" s="13"/>
      <c r="L144" s="201"/>
      <c r="M144" s="206"/>
      <c r="N144" s="207"/>
      <c r="O144" s="207"/>
      <c r="P144" s="207"/>
      <c r="Q144" s="207"/>
      <c r="R144" s="207"/>
      <c r="S144" s="207"/>
      <c r="T144" s="20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02" t="s">
        <v>248</v>
      </c>
      <c r="AU144" s="202" t="s">
        <v>91</v>
      </c>
      <c r="AV144" s="13" t="s">
        <v>91</v>
      </c>
      <c r="AW144" s="13" t="s">
        <v>37</v>
      </c>
      <c r="AX144" s="13" t="s">
        <v>82</v>
      </c>
      <c r="AY144" s="202" t="s">
        <v>160</v>
      </c>
    </row>
    <row r="145" s="15" customFormat="1">
      <c r="A145" s="15"/>
      <c r="B145" s="217"/>
      <c r="C145" s="15"/>
      <c r="D145" s="192" t="s">
        <v>248</v>
      </c>
      <c r="E145" s="218" t="s">
        <v>1</v>
      </c>
      <c r="F145" s="219" t="s">
        <v>2700</v>
      </c>
      <c r="G145" s="15"/>
      <c r="H145" s="218" t="s">
        <v>1</v>
      </c>
      <c r="I145" s="220"/>
      <c r="J145" s="15"/>
      <c r="K145" s="15"/>
      <c r="L145" s="217"/>
      <c r="M145" s="221"/>
      <c r="N145" s="222"/>
      <c r="O145" s="222"/>
      <c r="P145" s="222"/>
      <c r="Q145" s="222"/>
      <c r="R145" s="222"/>
      <c r="S145" s="222"/>
      <c r="T145" s="223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18" t="s">
        <v>248</v>
      </c>
      <c r="AU145" s="218" t="s">
        <v>91</v>
      </c>
      <c r="AV145" s="15" t="s">
        <v>89</v>
      </c>
      <c r="AW145" s="15" t="s">
        <v>37</v>
      </c>
      <c r="AX145" s="15" t="s">
        <v>82</v>
      </c>
      <c r="AY145" s="218" t="s">
        <v>160</v>
      </c>
    </row>
    <row r="146" s="13" customFormat="1">
      <c r="A146" s="13"/>
      <c r="B146" s="201"/>
      <c r="C146" s="13"/>
      <c r="D146" s="192" t="s">
        <v>248</v>
      </c>
      <c r="E146" s="202" t="s">
        <v>1</v>
      </c>
      <c r="F146" s="203" t="s">
        <v>2708</v>
      </c>
      <c r="G146" s="13"/>
      <c r="H146" s="204">
        <v>0.035999999999999997</v>
      </c>
      <c r="I146" s="205"/>
      <c r="J146" s="13"/>
      <c r="K146" s="13"/>
      <c r="L146" s="201"/>
      <c r="M146" s="206"/>
      <c r="N146" s="207"/>
      <c r="O146" s="207"/>
      <c r="P146" s="207"/>
      <c r="Q146" s="207"/>
      <c r="R146" s="207"/>
      <c r="S146" s="207"/>
      <c r="T146" s="20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02" t="s">
        <v>248</v>
      </c>
      <c r="AU146" s="202" t="s">
        <v>91</v>
      </c>
      <c r="AV146" s="13" t="s">
        <v>91</v>
      </c>
      <c r="AW146" s="13" t="s">
        <v>37</v>
      </c>
      <c r="AX146" s="13" t="s">
        <v>82</v>
      </c>
      <c r="AY146" s="202" t="s">
        <v>160</v>
      </c>
    </row>
    <row r="147" s="14" customFormat="1">
      <c r="A147" s="14"/>
      <c r="B147" s="209"/>
      <c r="C147" s="14"/>
      <c r="D147" s="192" t="s">
        <v>248</v>
      </c>
      <c r="E147" s="210" t="s">
        <v>1</v>
      </c>
      <c r="F147" s="211" t="s">
        <v>250</v>
      </c>
      <c r="G147" s="14"/>
      <c r="H147" s="212">
        <v>0.050000000000000003</v>
      </c>
      <c r="I147" s="213"/>
      <c r="J147" s="14"/>
      <c r="K147" s="14"/>
      <c r="L147" s="209"/>
      <c r="M147" s="214"/>
      <c r="N147" s="215"/>
      <c r="O147" s="215"/>
      <c r="P147" s="215"/>
      <c r="Q147" s="215"/>
      <c r="R147" s="215"/>
      <c r="S147" s="215"/>
      <c r="T147" s="21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10" t="s">
        <v>248</v>
      </c>
      <c r="AU147" s="210" t="s">
        <v>91</v>
      </c>
      <c r="AV147" s="14" t="s">
        <v>159</v>
      </c>
      <c r="AW147" s="14" t="s">
        <v>37</v>
      </c>
      <c r="AX147" s="14" t="s">
        <v>89</v>
      </c>
      <c r="AY147" s="210" t="s">
        <v>160</v>
      </c>
    </row>
    <row r="148" s="2" customFormat="1" ht="24.15" customHeight="1">
      <c r="A148" s="37"/>
      <c r="B148" s="178"/>
      <c r="C148" s="179" t="s">
        <v>173</v>
      </c>
      <c r="D148" s="179" t="s">
        <v>162</v>
      </c>
      <c r="E148" s="180" t="s">
        <v>2709</v>
      </c>
      <c r="F148" s="181" t="s">
        <v>2710</v>
      </c>
      <c r="G148" s="182" t="s">
        <v>244</v>
      </c>
      <c r="H148" s="183">
        <v>0.35999999999999999</v>
      </c>
      <c r="I148" s="184"/>
      <c r="J148" s="185">
        <f>ROUND(I148*H148,2)</f>
        <v>0</v>
      </c>
      <c r="K148" s="181" t="s">
        <v>245</v>
      </c>
      <c r="L148" s="38"/>
      <c r="M148" s="186" t="s">
        <v>1</v>
      </c>
      <c r="N148" s="187" t="s">
        <v>47</v>
      </c>
      <c r="O148" s="76"/>
      <c r="P148" s="188">
        <f>O148*H148</f>
        <v>0</v>
      </c>
      <c r="Q148" s="188">
        <v>0.17818000000000001</v>
      </c>
      <c r="R148" s="188">
        <f>Q148*H148</f>
        <v>0.064144800000000002</v>
      </c>
      <c r="S148" s="188">
        <v>0</v>
      </c>
      <c r="T148" s="18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0" t="s">
        <v>159</v>
      </c>
      <c r="AT148" s="190" t="s">
        <v>162</v>
      </c>
      <c r="AU148" s="190" t="s">
        <v>91</v>
      </c>
      <c r="AY148" s="18" t="s">
        <v>160</v>
      </c>
      <c r="BE148" s="191">
        <f>IF(N148="základní",J148,0)</f>
        <v>0</v>
      </c>
      <c r="BF148" s="191">
        <f>IF(N148="snížená",J148,0)</f>
        <v>0</v>
      </c>
      <c r="BG148" s="191">
        <f>IF(N148="zákl. přenesená",J148,0)</f>
        <v>0</v>
      </c>
      <c r="BH148" s="191">
        <f>IF(N148="sníž. přenesená",J148,0)</f>
        <v>0</v>
      </c>
      <c r="BI148" s="191">
        <f>IF(N148="nulová",J148,0)</f>
        <v>0</v>
      </c>
      <c r="BJ148" s="18" t="s">
        <v>89</v>
      </c>
      <c r="BK148" s="191">
        <f>ROUND(I148*H148,2)</f>
        <v>0</v>
      </c>
      <c r="BL148" s="18" t="s">
        <v>159</v>
      </c>
      <c r="BM148" s="190" t="s">
        <v>2711</v>
      </c>
    </row>
    <row r="149" s="2" customFormat="1">
      <c r="A149" s="37"/>
      <c r="B149" s="38"/>
      <c r="C149" s="37"/>
      <c r="D149" s="192" t="s">
        <v>167</v>
      </c>
      <c r="E149" s="37"/>
      <c r="F149" s="193" t="s">
        <v>2712</v>
      </c>
      <c r="G149" s="37"/>
      <c r="H149" s="37"/>
      <c r="I149" s="194"/>
      <c r="J149" s="37"/>
      <c r="K149" s="37"/>
      <c r="L149" s="38"/>
      <c r="M149" s="195"/>
      <c r="N149" s="196"/>
      <c r="O149" s="76"/>
      <c r="P149" s="76"/>
      <c r="Q149" s="76"/>
      <c r="R149" s="76"/>
      <c r="S149" s="76"/>
      <c r="T149" s="7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8" t="s">
        <v>167</v>
      </c>
      <c r="AU149" s="18" t="s">
        <v>91</v>
      </c>
    </row>
    <row r="150" s="13" customFormat="1">
      <c r="A150" s="13"/>
      <c r="B150" s="201"/>
      <c r="C150" s="13"/>
      <c r="D150" s="192" t="s">
        <v>248</v>
      </c>
      <c r="E150" s="202" t="s">
        <v>1</v>
      </c>
      <c r="F150" s="203" t="s">
        <v>2713</v>
      </c>
      <c r="G150" s="13"/>
      <c r="H150" s="204">
        <v>0.35999999999999999</v>
      </c>
      <c r="I150" s="205"/>
      <c r="J150" s="13"/>
      <c r="K150" s="13"/>
      <c r="L150" s="201"/>
      <c r="M150" s="206"/>
      <c r="N150" s="207"/>
      <c r="O150" s="207"/>
      <c r="P150" s="207"/>
      <c r="Q150" s="207"/>
      <c r="R150" s="207"/>
      <c r="S150" s="207"/>
      <c r="T150" s="20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02" t="s">
        <v>248</v>
      </c>
      <c r="AU150" s="202" t="s">
        <v>91</v>
      </c>
      <c r="AV150" s="13" t="s">
        <v>91</v>
      </c>
      <c r="AW150" s="13" t="s">
        <v>37</v>
      </c>
      <c r="AX150" s="13" t="s">
        <v>82</v>
      </c>
      <c r="AY150" s="202" t="s">
        <v>160</v>
      </c>
    </row>
    <row r="151" s="14" customFormat="1">
      <c r="A151" s="14"/>
      <c r="B151" s="209"/>
      <c r="C151" s="14"/>
      <c r="D151" s="192" t="s">
        <v>248</v>
      </c>
      <c r="E151" s="210" t="s">
        <v>1</v>
      </c>
      <c r="F151" s="211" t="s">
        <v>250</v>
      </c>
      <c r="G151" s="14"/>
      <c r="H151" s="212">
        <v>0.35999999999999999</v>
      </c>
      <c r="I151" s="213"/>
      <c r="J151" s="14"/>
      <c r="K151" s="14"/>
      <c r="L151" s="209"/>
      <c r="M151" s="214"/>
      <c r="N151" s="215"/>
      <c r="O151" s="215"/>
      <c r="P151" s="215"/>
      <c r="Q151" s="215"/>
      <c r="R151" s="215"/>
      <c r="S151" s="215"/>
      <c r="T151" s="21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10" t="s">
        <v>248</v>
      </c>
      <c r="AU151" s="210" t="s">
        <v>91</v>
      </c>
      <c r="AV151" s="14" t="s">
        <v>159</v>
      </c>
      <c r="AW151" s="14" t="s">
        <v>37</v>
      </c>
      <c r="AX151" s="14" t="s">
        <v>89</v>
      </c>
      <c r="AY151" s="210" t="s">
        <v>160</v>
      </c>
    </row>
    <row r="152" s="2" customFormat="1" ht="24.15" customHeight="1">
      <c r="A152" s="37"/>
      <c r="B152" s="178"/>
      <c r="C152" s="179" t="s">
        <v>159</v>
      </c>
      <c r="D152" s="179" t="s">
        <v>162</v>
      </c>
      <c r="E152" s="180" t="s">
        <v>482</v>
      </c>
      <c r="F152" s="181" t="s">
        <v>483</v>
      </c>
      <c r="G152" s="182" t="s">
        <v>244</v>
      </c>
      <c r="H152" s="183">
        <v>2.2999999999999998</v>
      </c>
      <c r="I152" s="184"/>
      <c r="J152" s="185">
        <f>ROUND(I152*H152,2)</f>
        <v>0</v>
      </c>
      <c r="K152" s="181" t="s">
        <v>245</v>
      </c>
      <c r="L152" s="38"/>
      <c r="M152" s="186" t="s">
        <v>1</v>
      </c>
      <c r="N152" s="187" t="s">
        <v>47</v>
      </c>
      <c r="O152" s="76"/>
      <c r="P152" s="188">
        <f>O152*H152</f>
        <v>0</v>
      </c>
      <c r="Q152" s="188">
        <v>0.0078499999999999993</v>
      </c>
      <c r="R152" s="188">
        <f>Q152*H152</f>
        <v>0.018054999999999998</v>
      </c>
      <c r="S152" s="188">
        <v>0</v>
      </c>
      <c r="T152" s="18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90" t="s">
        <v>159</v>
      </c>
      <c r="AT152" s="190" t="s">
        <v>162</v>
      </c>
      <c r="AU152" s="190" t="s">
        <v>91</v>
      </c>
      <c r="AY152" s="18" t="s">
        <v>160</v>
      </c>
      <c r="BE152" s="191">
        <f>IF(N152="základní",J152,0)</f>
        <v>0</v>
      </c>
      <c r="BF152" s="191">
        <f>IF(N152="snížená",J152,0)</f>
        <v>0</v>
      </c>
      <c r="BG152" s="191">
        <f>IF(N152="zákl. přenesená",J152,0)</f>
        <v>0</v>
      </c>
      <c r="BH152" s="191">
        <f>IF(N152="sníž. přenesená",J152,0)</f>
        <v>0</v>
      </c>
      <c r="BI152" s="191">
        <f>IF(N152="nulová",J152,0)</f>
        <v>0</v>
      </c>
      <c r="BJ152" s="18" t="s">
        <v>89</v>
      </c>
      <c r="BK152" s="191">
        <f>ROUND(I152*H152,2)</f>
        <v>0</v>
      </c>
      <c r="BL152" s="18" t="s">
        <v>159</v>
      </c>
      <c r="BM152" s="190" t="s">
        <v>2714</v>
      </c>
    </row>
    <row r="153" s="2" customFormat="1">
      <c r="A153" s="37"/>
      <c r="B153" s="38"/>
      <c r="C153" s="37"/>
      <c r="D153" s="192" t="s">
        <v>167</v>
      </c>
      <c r="E153" s="37"/>
      <c r="F153" s="193" t="s">
        <v>485</v>
      </c>
      <c r="G153" s="37"/>
      <c r="H153" s="37"/>
      <c r="I153" s="194"/>
      <c r="J153" s="37"/>
      <c r="K153" s="37"/>
      <c r="L153" s="38"/>
      <c r="M153" s="195"/>
      <c r="N153" s="196"/>
      <c r="O153" s="76"/>
      <c r="P153" s="76"/>
      <c r="Q153" s="76"/>
      <c r="R153" s="76"/>
      <c r="S153" s="76"/>
      <c r="T153" s="7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8" t="s">
        <v>167</v>
      </c>
      <c r="AU153" s="18" t="s">
        <v>91</v>
      </c>
    </row>
    <row r="154" s="13" customFormat="1">
      <c r="A154" s="13"/>
      <c r="B154" s="201"/>
      <c r="C154" s="13"/>
      <c r="D154" s="192" t="s">
        <v>248</v>
      </c>
      <c r="E154" s="202" t="s">
        <v>1</v>
      </c>
      <c r="F154" s="203" t="s">
        <v>2715</v>
      </c>
      <c r="G154" s="13"/>
      <c r="H154" s="204">
        <v>0.80000000000000004</v>
      </c>
      <c r="I154" s="205"/>
      <c r="J154" s="13"/>
      <c r="K154" s="13"/>
      <c r="L154" s="201"/>
      <c r="M154" s="206"/>
      <c r="N154" s="207"/>
      <c r="O154" s="207"/>
      <c r="P154" s="207"/>
      <c r="Q154" s="207"/>
      <c r="R154" s="207"/>
      <c r="S154" s="207"/>
      <c r="T154" s="20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02" t="s">
        <v>248</v>
      </c>
      <c r="AU154" s="202" t="s">
        <v>91</v>
      </c>
      <c r="AV154" s="13" t="s">
        <v>91</v>
      </c>
      <c r="AW154" s="13" t="s">
        <v>37</v>
      </c>
      <c r="AX154" s="13" t="s">
        <v>82</v>
      </c>
      <c r="AY154" s="202" t="s">
        <v>160</v>
      </c>
    </row>
    <row r="155" s="13" customFormat="1">
      <c r="A155" s="13"/>
      <c r="B155" s="201"/>
      <c r="C155" s="13"/>
      <c r="D155" s="192" t="s">
        <v>248</v>
      </c>
      <c r="E155" s="202" t="s">
        <v>1</v>
      </c>
      <c r="F155" s="203" t="s">
        <v>2716</v>
      </c>
      <c r="G155" s="13"/>
      <c r="H155" s="204">
        <v>1.5</v>
      </c>
      <c r="I155" s="205"/>
      <c r="J155" s="13"/>
      <c r="K155" s="13"/>
      <c r="L155" s="201"/>
      <c r="M155" s="206"/>
      <c r="N155" s="207"/>
      <c r="O155" s="207"/>
      <c r="P155" s="207"/>
      <c r="Q155" s="207"/>
      <c r="R155" s="207"/>
      <c r="S155" s="207"/>
      <c r="T155" s="20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02" t="s">
        <v>248</v>
      </c>
      <c r="AU155" s="202" t="s">
        <v>91</v>
      </c>
      <c r="AV155" s="13" t="s">
        <v>91</v>
      </c>
      <c r="AW155" s="13" t="s">
        <v>37</v>
      </c>
      <c r="AX155" s="13" t="s">
        <v>82</v>
      </c>
      <c r="AY155" s="202" t="s">
        <v>160</v>
      </c>
    </row>
    <row r="156" s="14" customFormat="1">
      <c r="A156" s="14"/>
      <c r="B156" s="209"/>
      <c r="C156" s="14"/>
      <c r="D156" s="192" t="s">
        <v>248</v>
      </c>
      <c r="E156" s="210" t="s">
        <v>1</v>
      </c>
      <c r="F156" s="211" t="s">
        <v>250</v>
      </c>
      <c r="G156" s="14"/>
      <c r="H156" s="212">
        <v>2.2999999999999998</v>
      </c>
      <c r="I156" s="213"/>
      <c r="J156" s="14"/>
      <c r="K156" s="14"/>
      <c r="L156" s="209"/>
      <c r="M156" s="214"/>
      <c r="N156" s="215"/>
      <c r="O156" s="215"/>
      <c r="P156" s="215"/>
      <c r="Q156" s="215"/>
      <c r="R156" s="215"/>
      <c r="S156" s="215"/>
      <c r="T156" s="21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10" t="s">
        <v>248</v>
      </c>
      <c r="AU156" s="210" t="s">
        <v>91</v>
      </c>
      <c r="AV156" s="14" t="s">
        <v>159</v>
      </c>
      <c r="AW156" s="14" t="s">
        <v>37</v>
      </c>
      <c r="AX156" s="14" t="s">
        <v>89</v>
      </c>
      <c r="AY156" s="210" t="s">
        <v>160</v>
      </c>
    </row>
    <row r="157" s="12" customFormat="1" ht="22.8" customHeight="1">
      <c r="A157" s="12"/>
      <c r="B157" s="165"/>
      <c r="C157" s="12"/>
      <c r="D157" s="166" t="s">
        <v>81</v>
      </c>
      <c r="E157" s="176" t="s">
        <v>159</v>
      </c>
      <c r="F157" s="176" t="s">
        <v>487</v>
      </c>
      <c r="G157" s="12"/>
      <c r="H157" s="12"/>
      <c r="I157" s="168"/>
      <c r="J157" s="177">
        <f>BK157</f>
        <v>0</v>
      </c>
      <c r="K157" s="12"/>
      <c r="L157" s="165"/>
      <c r="M157" s="170"/>
      <c r="N157" s="171"/>
      <c r="O157" s="171"/>
      <c r="P157" s="172">
        <f>SUM(P158:P162)</f>
        <v>0</v>
      </c>
      <c r="Q157" s="171"/>
      <c r="R157" s="172">
        <f>SUM(R158:R162)</f>
        <v>0.30363228000000003</v>
      </c>
      <c r="S157" s="171"/>
      <c r="T157" s="173">
        <f>SUM(T158:T162)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66" t="s">
        <v>89</v>
      </c>
      <c r="AT157" s="174" t="s">
        <v>81</v>
      </c>
      <c r="AU157" s="174" t="s">
        <v>89</v>
      </c>
      <c r="AY157" s="166" t="s">
        <v>160</v>
      </c>
      <c r="BK157" s="175">
        <f>SUM(BK158:BK162)</f>
        <v>0</v>
      </c>
    </row>
    <row r="158" s="2" customFormat="1" ht="16.5" customHeight="1">
      <c r="A158" s="37"/>
      <c r="B158" s="178"/>
      <c r="C158" s="179" t="s">
        <v>182</v>
      </c>
      <c r="D158" s="179" t="s">
        <v>162</v>
      </c>
      <c r="E158" s="180" t="s">
        <v>2717</v>
      </c>
      <c r="F158" s="181" t="s">
        <v>2718</v>
      </c>
      <c r="G158" s="182" t="s">
        <v>253</v>
      </c>
      <c r="H158" s="183">
        <v>0.126</v>
      </c>
      <c r="I158" s="184"/>
      <c r="J158" s="185">
        <f>ROUND(I158*H158,2)</f>
        <v>0</v>
      </c>
      <c r="K158" s="181" t="s">
        <v>245</v>
      </c>
      <c r="L158" s="38"/>
      <c r="M158" s="186" t="s">
        <v>1</v>
      </c>
      <c r="N158" s="187" t="s">
        <v>47</v>
      </c>
      <c r="O158" s="76"/>
      <c r="P158" s="188">
        <f>O158*H158</f>
        <v>0</v>
      </c>
      <c r="Q158" s="188">
        <v>2.40978</v>
      </c>
      <c r="R158" s="188">
        <f>Q158*H158</f>
        <v>0.30363228000000003</v>
      </c>
      <c r="S158" s="188">
        <v>0</v>
      </c>
      <c r="T158" s="18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90" t="s">
        <v>159</v>
      </c>
      <c r="AT158" s="190" t="s">
        <v>162</v>
      </c>
      <c r="AU158" s="190" t="s">
        <v>91</v>
      </c>
      <c r="AY158" s="18" t="s">
        <v>160</v>
      </c>
      <c r="BE158" s="191">
        <f>IF(N158="základní",J158,0)</f>
        <v>0</v>
      </c>
      <c r="BF158" s="191">
        <f>IF(N158="snížená",J158,0)</f>
        <v>0</v>
      </c>
      <c r="BG158" s="191">
        <f>IF(N158="zákl. přenesená",J158,0)</f>
        <v>0</v>
      </c>
      <c r="BH158" s="191">
        <f>IF(N158="sníž. přenesená",J158,0)</f>
        <v>0</v>
      </c>
      <c r="BI158" s="191">
        <f>IF(N158="nulová",J158,0)</f>
        <v>0</v>
      </c>
      <c r="BJ158" s="18" t="s">
        <v>89</v>
      </c>
      <c r="BK158" s="191">
        <f>ROUND(I158*H158,2)</f>
        <v>0</v>
      </c>
      <c r="BL158" s="18" t="s">
        <v>159</v>
      </c>
      <c r="BM158" s="190" t="s">
        <v>2719</v>
      </c>
    </row>
    <row r="159" s="2" customFormat="1">
      <c r="A159" s="37"/>
      <c r="B159" s="38"/>
      <c r="C159" s="37"/>
      <c r="D159" s="192" t="s">
        <v>167</v>
      </c>
      <c r="E159" s="37"/>
      <c r="F159" s="193" t="s">
        <v>2720</v>
      </c>
      <c r="G159" s="37"/>
      <c r="H159" s="37"/>
      <c r="I159" s="194"/>
      <c r="J159" s="37"/>
      <c r="K159" s="37"/>
      <c r="L159" s="38"/>
      <c r="M159" s="195"/>
      <c r="N159" s="196"/>
      <c r="O159" s="76"/>
      <c r="P159" s="76"/>
      <c r="Q159" s="76"/>
      <c r="R159" s="76"/>
      <c r="S159" s="76"/>
      <c r="T159" s="7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8" t="s">
        <v>167</v>
      </c>
      <c r="AU159" s="18" t="s">
        <v>91</v>
      </c>
    </row>
    <row r="160" s="15" customFormat="1">
      <c r="A160" s="15"/>
      <c r="B160" s="217"/>
      <c r="C160" s="15"/>
      <c r="D160" s="192" t="s">
        <v>248</v>
      </c>
      <c r="E160" s="218" t="s">
        <v>1</v>
      </c>
      <c r="F160" s="219" t="s">
        <v>2721</v>
      </c>
      <c r="G160" s="15"/>
      <c r="H160" s="218" t="s">
        <v>1</v>
      </c>
      <c r="I160" s="220"/>
      <c r="J160" s="15"/>
      <c r="K160" s="15"/>
      <c r="L160" s="217"/>
      <c r="M160" s="221"/>
      <c r="N160" s="222"/>
      <c r="O160" s="222"/>
      <c r="P160" s="222"/>
      <c r="Q160" s="222"/>
      <c r="R160" s="222"/>
      <c r="S160" s="222"/>
      <c r="T160" s="223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18" t="s">
        <v>248</v>
      </c>
      <c r="AU160" s="218" t="s">
        <v>91</v>
      </c>
      <c r="AV160" s="15" t="s">
        <v>89</v>
      </c>
      <c r="AW160" s="15" t="s">
        <v>37</v>
      </c>
      <c r="AX160" s="15" t="s">
        <v>82</v>
      </c>
      <c r="AY160" s="218" t="s">
        <v>160</v>
      </c>
    </row>
    <row r="161" s="13" customFormat="1">
      <c r="A161" s="13"/>
      <c r="B161" s="201"/>
      <c r="C161" s="13"/>
      <c r="D161" s="192" t="s">
        <v>248</v>
      </c>
      <c r="E161" s="202" t="s">
        <v>1</v>
      </c>
      <c r="F161" s="203" t="s">
        <v>2722</v>
      </c>
      <c r="G161" s="13"/>
      <c r="H161" s="204">
        <v>0.126</v>
      </c>
      <c r="I161" s="205"/>
      <c r="J161" s="13"/>
      <c r="K161" s="13"/>
      <c r="L161" s="201"/>
      <c r="M161" s="206"/>
      <c r="N161" s="207"/>
      <c r="O161" s="207"/>
      <c r="P161" s="207"/>
      <c r="Q161" s="207"/>
      <c r="R161" s="207"/>
      <c r="S161" s="207"/>
      <c r="T161" s="20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02" t="s">
        <v>248</v>
      </c>
      <c r="AU161" s="202" t="s">
        <v>91</v>
      </c>
      <c r="AV161" s="13" t="s">
        <v>91</v>
      </c>
      <c r="AW161" s="13" t="s">
        <v>37</v>
      </c>
      <c r="AX161" s="13" t="s">
        <v>82</v>
      </c>
      <c r="AY161" s="202" t="s">
        <v>160</v>
      </c>
    </row>
    <row r="162" s="14" customFormat="1">
      <c r="A162" s="14"/>
      <c r="B162" s="209"/>
      <c r="C162" s="14"/>
      <c r="D162" s="192" t="s">
        <v>248</v>
      </c>
      <c r="E162" s="210" t="s">
        <v>1</v>
      </c>
      <c r="F162" s="211" t="s">
        <v>250</v>
      </c>
      <c r="G162" s="14"/>
      <c r="H162" s="212">
        <v>0.126</v>
      </c>
      <c r="I162" s="213"/>
      <c r="J162" s="14"/>
      <c r="K162" s="14"/>
      <c r="L162" s="209"/>
      <c r="M162" s="214"/>
      <c r="N162" s="215"/>
      <c r="O162" s="215"/>
      <c r="P162" s="215"/>
      <c r="Q162" s="215"/>
      <c r="R162" s="215"/>
      <c r="S162" s="215"/>
      <c r="T162" s="21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10" t="s">
        <v>248</v>
      </c>
      <c r="AU162" s="210" t="s">
        <v>91</v>
      </c>
      <c r="AV162" s="14" t="s">
        <v>159</v>
      </c>
      <c r="AW162" s="14" t="s">
        <v>37</v>
      </c>
      <c r="AX162" s="14" t="s">
        <v>89</v>
      </c>
      <c r="AY162" s="210" t="s">
        <v>160</v>
      </c>
    </row>
    <row r="163" s="12" customFormat="1" ht="22.8" customHeight="1">
      <c r="A163" s="12"/>
      <c r="B163" s="165"/>
      <c r="C163" s="12"/>
      <c r="D163" s="166" t="s">
        <v>81</v>
      </c>
      <c r="E163" s="176" t="s">
        <v>187</v>
      </c>
      <c r="F163" s="176" t="s">
        <v>492</v>
      </c>
      <c r="G163" s="12"/>
      <c r="H163" s="12"/>
      <c r="I163" s="168"/>
      <c r="J163" s="177">
        <f>BK163</f>
        <v>0</v>
      </c>
      <c r="K163" s="12"/>
      <c r="L163" s="165"/>
      <c r="M163" s="170"/>
      <c r="N163" s="171"/>
      <c r="O163" s="171"/>
      <c r="P163" s="172">
        <f>SUM(P164:P181)</f>
        <v>0</v>
      </c>
      <c r="Q163" s="171"/>
      <c r="R163" s="172">
        <f>SUM(R164:R181)</f>
        <v>2.2969999999999997</v>
      </c>
      <c r="S163" s="171"/>
      <c r="T163" s="173">
        <f>SUM(T164:T181)</f>
        <v>2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66" t="s">
        <v>89</v>
      </c>
      <c r="AT163" s="174" t="s">
        <v>81</v>
      </c>
      <c r="AU163" s="174" t="s">
        <v>89</v>
      </c>
      <c r="AY163" s="166" t="s">
        <v>160</v>
      </c>
      <c r="BK163" s="175">
        <f>SUM(BK164:BK181)</f>
        <v>0</v>
      </c>
    </row>
    <row r="164" s="2" customFormat="1" ht="24.15" customHeight="1">
      <c r="A164" s="37"/>
      <c r="B164" s="178"/>
      <c r="C164" s="179" t="s">
        <v>187</v>
      </c>
      <c r="D164" s="179" t="s">
        <v>162</v>
      </c>
      <c r="E164" s="180" t="s">
        <v>2723</v>
      </c>
      <c r="F164" s="181" t="s">
        <v>2724</v>
      </c>
      <c r="G164" s="182" t="s">
        <v>244</v>
      </c>
      <c r="H164" s="183">
        <v>52.5</v>
      </c>
      <c r="I164" s="184"/>
      <c r="J164" s="185">
        <f>ROUND(I164*H164,2)</f>
        <v>0</v>
      </c>
      <c r="K164" s="181" t="s">
        <v>245</v>
      </c>
      <c r="L164" s="38"/>
      <c r="M164" s="186" t="s">
        <v>1</v>
      </c>
      <c r="N164" s="187" t="s">
        <v>47</v>
      </c>
      <c r="O164" s="76"/>
      <c r="P164" s="188">
        <f>O164*H164</f>
        <v>0</v>
      </c>
      <c r="Q164" s="188">
        <v>0.0030000000000000001</v>
      </c>
      <c r="R164" s="188">
        <f>Q164*H164</f>
        <v>0.1575</v>
      </c>
      <c r="S164" s="188">
        <v>0</v>
      </c>
      <c r="T164" s="18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90" t="s">
        <v>159</v>
      </c>
      <c r="AT164" s="190" t="s">
        <v>162</v>
      </c>
      <c r="AU164" s="190" t="s">
        <v>91</v>
      </c>
      <c r="AY164" s="18" t="s">
        <v>160</v>
      </c>
      <c r="BE164" s="191">
        <f>IF(N164="základní",J164,0)</f>
        <v>0</v>
      </c>
      <c r="BF164" s="191">
        <f>IF(N164="snížená",J164,0)</f>
        <v>0</v>
      </c>
      <c r="BG164" s="191">
        <f>IF(N164="zákl. přenesená",J164,0)</f>
        <v>0</v>
      </c>
      <c r="BH164" s="191">
        <f>IF(N164="sníž. přenesená",J164,0)</f>
        <v>0</v>
      </c>
      <c r="BI164" s="191">
        <f>IF(N164="nulová",J164,0)</f>
        <v>0</v>
      </c>
      <c r="BJ164" s="18" t="s">
        <v>89</v>
      </c>
      <c r="BK164" s="191">
        <f>ROUND(I164*H164,2)</f>
        <v>0</v>
      </c>
      <c r="BL164" s="18" t="s">
        <v>159</v>
      </c>
      <c r="BM164" s="190" t="s">
        <v>2725</v>
      </c>
    </row>
    <row r="165" s="2" customFormat="1">
      <c r="A165" s="37"/>
      <c r="B165" s="38"/>
      <c r="C165" s="37"/>
      <c r="D165" s="192" t="s">
        <v>167</v>
      </c>
      <c r="E165" s="37"/>
      <c r="F165" s="193" t="s">
        <v>2726</v>
      </c>
      <c r="G165" s="37"/>
      <c r="H165" s="37"/>
      <c r="I165" s="194"/>
      <c r="J165" s="37"/>
      <c r="K165" s="37"/>
      <c r="L165" s="38"/>
      <c r="M165" s="195"/>
      <c r="N165" s="196"/>
      <c r="O165" s="76"/>
      <c r="P165" s="76"/>
      <c r="Q165" s="76"/>
      <c r="R165" s="76"/>
      <c r="S165" s="76"/>
      <c r="T165" s="7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8" t="s">
        <v>167</v>
      </c>
      <c r="AU165" s="18" t="s">
        <v>91</v>
      </c>
    </row>
    <row r="166" s="15" customFormat="1">
      <c r="A166" s="15"/>
      <c r="B166" s="217"/>
      <c r="C166" s="15"/>
      <c r="D166" s="192" t="s">
        <v>248</v>
      </c>
      <c r="E166" s="218" t="s">
        <v>1</v>
      </c>
      <c r="F166" s="219" t="s">
        <v>2721</v>
      </c>
      <c r="G166" s="15"/>
      <c r="H166" s="218" t="s">
        <v>1</v>
      </c>
      <c r="I166" s="220"/>
      <c r="J166" s="15"/>
      <c r="K166" s="15"/>
      <c r="L166" s="217"/>
      <c r="M166" s="221"/>
      <c r="N166" s="222"/>
      <c r="O166" s="222"/>
      <c r="P166" s="222"/>
      <c r="Q166" s="222"/>
      <c r="R166" s="222"/>
      <c r="S166" s="222"/>
      <c r="T166" s="223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18" t="s">
        <v>248</v>
      </c>
      <c r="AU166" s="218" t="s">
        <v>91</v>
      </c>
      <c r="AV166" s="15" t="s">
        <v>89</v>
      </c>
      <c r="AW166" s="15" t="s">
        <v>37</v>
      </c>
      <c r="AX166" s="15" t="s">
        <v>82</v>
      </c>
      <c r="AY166" s="218" t="s">
        <v>160</v>
      </c>
    </row>
    <row r="167" s="13" customFormat="1">
      <c r="A167" s="13"/>
      <c r="B167" s="201"/>
      <c r="C167" s="13"/>
      <c r="D167" s="192" t="s">
        <v>248</v>
      </c>
      <c r="E167" s="202" t="s">
        <v>1</v>
      </c>
      <c r="F167" s="203" t="s">
        <v>2727</v>
      </c>
      <c r="G167" s="13"/>
      <c r="H167" s="204">
        <v>12.5</v>
      </c>
      <c r="I167" s="205"/>
      <c r="J167" s="13"/>
      <c r="K167" s="13"/>
      <c r="L167" s="201"/>
      <c r="M167" s="206"/>
      <c r="N167" s="207"/>
      <c r="O167" s="207"/>
      <c r="P167" s="207"/>
      <c r="Q167" s="207"/>
      <c r="R167" s="207"/>
      <c r="S167" s="207"/>
      <c r="T167" s="20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02" t="s">
        <v>248</v>
      </c>
      <c r="AU167" s="202" t="s">
        <v>91</v>
      </c>
      <c r="AV167" s="13" t="s">
        <v>91</v>
      </c>
      <c r="AW167" s="13" t="s">
        <v>37</v>
      </c>
      <c r="AX167" s="13" t="s">
        <v>82</v>
      </c>
      <c r="AY167" s="202" t="s">
        <v>160</v>
      </c>
    </row>
    <row r="168" s="15" customFormat="1">
      <c r="A168" s="15"/>
      <c r="B168" s="217"/>
      <c r="C168" s="15"/>
      <c r="D168" s="192" t="s">
        <v>248</v>
      </c>
      <c r="E168" s="218" t="s">
        <v>1</v>
      </c>
      <c r="F168" s="219" t="s">
        <v>2728</v>
      </c>
      <c r="G168" s="15"/>
      <c r="H168" s="218" t="s">
        <v>1</v>
      </c>
      <c r="I168" s="220"/>
      <c r="J168" s="15"/>
      <c r="K168" s="15"/>
      <c r="L168" s="217"/>
      <c r="M168" s="221"/>
      <c r="N168" s="222"/>
      <c r="O168" s="222"/>
      <c r="P168" s="222"/>
      <c r="Q168" s="222"/>
      <c r="R168" s="222"/>
      <c r="S168" s="222"/>
      <c r="T168" s="223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18" t="s">
        <v>248</v>
      </c>
      <c r="AU168" s="218" t="s">
        <v>91</v>
      </c>
      <c r="AV168" s="15" t="s">
        <v>89</v>
      </c>
      <c r="AW168" s="15" t="s">
        <v>37</v>
      </c>
      <c r="AX168" s="15" t="s">
        <v>82</v>
      </c>
      <c r="AY168" s="218" t="s">
        <v>160</v>
      </c>
    </row>
    <row r="169" s="13" customFormat="1">
      <c r="A169" s="13"/>
      <c r="B169" s="201"/>
      <c r="C169" s="13"/>
      <c r="D169" s="192" t="s">
        <v>248</v>
      </c>
      <c r="E169" s="202" t="s">
        <v>1</v>
      </c>
      <c r="F169" s="203" t="s">
        <v>621</v>
      </c>
      <c r="G169" s="13"/>
      <c r="H169" s="204">
        <v>40</v>
      </c>
      <c r="I169" s="205"/>
      <c r="J169" s="13"/>
      <c r="K169" s="13"/>
      <c r="L169" s="201"/>
      <c r="M169" s="206"/>
      <c r="N169" s="207"/>
      <c r="O169" s="207"/>
      <c r="P169" s="207"/>
      <c r="Q169" s="207"/>
      <c r="R169" s="207"/>
      <c r="S169" s="207"/>
      <c r="T169" s="20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02" t="s">
        <v>248</v>
      </c>
      <c r="AU169" s="202" t="s">
        <v>91</v>
      </c>
      <c r="AV169" s="13" t="s">
        <v>91</v>
      </c>
      <c r="AW169" s="13" t="s">
        <v>37</v>
      </c>
      <c r="AX169" s="13" t="s">
        <v>82</v>
      </c>
      <c r="AY169" s="202" t="s">
        <v>160</v>
      </c>
    </row>
    <row r="170" s="14" customFormat="1">
      <c r="A170" s="14"/>
      <c r="B170" s="209"/>
      <c r="C170" s="14"/>
      <c r="D170" s="192" t="s">
        <v>248</v>
      </c>
      <c r="E170" s="210" t="s">
        <v>1</v>
      </c>
      <c r="F170" s="211" t="s">
        <v>250</v>
      </c>
      <c r="G170" s="14"/>
      <c r="H170" s="212">
        <v>52.5</v>
      </c>
      <c r="I170" s="213"/>
      <c r="J170" s="14"/>
      <c r="K170" s="14"/>
      <c r="L170" s="209"/>
      <c r="M170" s="214"/>
      <c r="N170" s="215"/>
      <c r="O170" s="215"/>
      <c r="P170" s="215"/>
      <c r="Q170" s="215"/>
      <c r="R170" s="215"/>
      <c r="S170" s="215"/>
      <c r="T170" s="21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10" t="s">
        <v>248</v>
      </c>
      <c r="AU170" s="210" t="s">
        <v>91</v>
      </c>
      <c r="AV170" s="14" t="s">
        <v>159</v>
      </c>
      <c r="AW170" s="14" t="s">
        <v>37</v>
      </c>
      <c r="AX170" s="14" t="s">
        <v>89</v>
      </c>
      <c r="AY170" s="210" t="s">
        <v>160</v>
      </c>
    </row>
    <row r="171" s="2" customFormat="1" ht="24.15" customHeight="1">
      <c r="A171" s="37"/>
      <c r="B171" s="178"/>
      <c r="C171" s="179" t="s">
        <v>192</v>
      </c>
      <c r="D171" s="179" t="s">
        <v>162</v>
      </c>
      <c r="E171" s="180" t="s">
        <v>2729</v>
      </c>
      <c r="F171" s="181" t="s">
        <v>2730</v>
      </c>
      <c r="G171" s="182" t="s">
        <v>295</v>
      </c>
      <c r="H171" s="183">
        <v>1</v>
      </c>
      <c r="I171" s="184"/>
      <c r="J171" s="185">
        <f>ROUND(I171*H171,2)</f>
        <v>0</v>
      </c>
      <c r="K171" s="181" t="s">
        <v>245</v>
      </c>
      <c r="L171" s="38"/>
      <c r="M171" s="186" t="s">
        <v>1</v>
      </c>
      <c r="N171" s="187" t="s">
        <v>47</v>
      </c>
      <c r="O171" s="76"/>
      <c r="P171" s="188">
        <f>O171*H171</f>
        <v>0</v>
      </c>
      <c r="Q171" s="188">
        <v>0.041500000000000002</v>
      </c>
      <c r="R171" s="188">
        <f>Q171*H171</f>
        <v>0.041500000000000002</v>
      </c>
      <c r="S171" s="188">
        <v>0</v>
      </c>
      <c r="T171" s="18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90" t="s">
        <v>159</v>
      </c>
      <c r="AT171" s="190" t="s">
        <v>162</v>
      </c>
      <c r="AU171" s="190" t="s">
        <v>91</v>
      </c>
      <c r="AY171" s="18" t="s">
        <v>160</v>
      </c>
      <c r="BE171" s="191">
        <f>IF(N171="základní",J171,0)</f>
        <v>0</v>
      </c>
      <c r="BF171" s="191">
        <f>IF(N171="snížená",J171,0)</f>
        <v>0</v>
      </c>
      <c r="BG171" s="191">
        <f>IF(N171="zákl. přenesená",J171,0)</f>
        <v>0</v>
      </c>
      <c r="BH171" s="191">
        <f>IF(N171="sníž. přenesená",J171,0)</f>
        <v>0</v>
      </c>
      <c r="BI171" s="191">
        <f>IF(N171="nulová",J171,0)</f>
        <v>0</v>
      </c>
      <c r="BJ171" s="18" t="s">
        <v>89</v>
      </c>
      <c r="BK171" s="191">
        <f>ROUND(I171*H171,2)</f>
        <v>0</v>
      </c>
      <c r="BL171" s="18" t="s">
        <v>159</v>
      </c>
      <c r="BM171" s="190" t="s">
        <v>2731</v>
      </c>
    </row>
    <row r="172" s="2" customFormat="1">
      <c r="A172" s="37"/>
      <c r="B172" s="38"/>
      <c r="C172" s="37"/>
      <c r="D172" s="192" t="s">
        <v>167</v>
      </c>
      <c r="E172" s="37"/>
      <c r="F172" s="193" t="s">
        <v>2732</v>
      </c>
      <c r="G172" s="37"/>
      <c r="H172" s="37"/>
      <c r="I172" s="194"/>
      <c r="J172" s="37"/>
      <c r="K172" s="37"/>
      <c r="L172" s="38"/>
      <c r="M172" s="195"/>
      <c r="N172" s="196"/>
      <c r="O172" s="76"/>
      <c r="P172" s="76"/>
      <c r="Q172" s="76"/>
      <c r="R172" s="76"/>
      <c r="S172" s="76"/>
      <c r="T172" s="77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8" t="s">
        <v>167</v>
      </c>
      <c r="AU172" s="18" t="s">
        <v>91</v>
      </c>
    </row>
    <row r="173" s="15" customFormat="1">
      <c r="A173" s="15"/>
      <c r="B173" s="217"/>
      <c r="C173" s="15"/>
      <c r="D173" s="192" t="s">
        <v>248</v>
      </c>
      <c r="E173" s="218" t="s">
        <v>1</v>
      </c>
      <c r="F173" s="219" t="s">
        <v>2733</v>
      </c>
      <c r="G173" s="15"/>
      <c r="H173" s="218" t="s">
        <v>1</v>
      </c>
      <c r="I173" s="220"/>
      <c r="J173" s="15"/>
      <c r="K173" s="15"/>
      <c r="L173" s="217"/>
      <c r="M173" s="221"/>
      <c r="N173" s="222"/>
      <c r="O173" s="222"/>
      <c r="P173" s="222"/>
      <c r="Q173" s="222"/>
      <c r="R173" s="222"/>
      <c r="S173" s="222"/>
      <c r="T173" s="223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18" t="s">
        <v>248</v>
      </c>
      <c r="AU173" s="218" t="s">
        <v>91</v>
      </c>
      <c r="AV173" s="15" t="s">
        <v>89</v>
      </c>
      <c r="AW173" s="15" t="s">
        <v>37</v>
      </c>
      <c r="AX173" s="15" t="s">
        <v>82</v>
      </c>
      <c r="AY173" s="218" t="s">
        <v>160</v>
      </c>
    </row>
    <row r="174" s="13" customFormat="1">
      <c r="A174" s="13"/>
      <c r="B174" s="201"/>
      <c r="C174" s="13"/>
      <c r="D174" s="192" t="s">
        <v>248</v>
      </c>
      <c r="E174" s="202" t="s">
        <v>1</v>
      </c>
      <c r="F174" s="203" t="s">
        <v>89</v>
      </c>
      <c r="G174" s="13"/>
      <c r="H174" s="204">
        <v>1</v>
      </c>
      <c r="I174" s="205"/>
      <c r="J174" s="13"/>
      <c r="K174" s="13"/>
      <c r="L174" s="201"/>
      <c r="M174" s="206"/>
      <c r="N174" s="207"/>
      <c r="O174" s="207"/>
      <c r="P174" s="207"/>
      <c r="Q174" s="207"/>
      <c r="R174" s="207"/>
      <c r="S174" s="207"/>
      <c r="T174" s="20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02" t="s">
        <v>248</v>
      </c>
      <c r="AU174" s="202" t="s">
        <v>91</v>
      </c>
      <c r="AV174" s="13" t="s">
        <v>91</v>
      </c>
      <c r="AW174" s="13" t="s">
        <v>37</v>
      </c>
      <c r="AX174" s="13" t="s">
        <v>82</v>
      </c>
      <c r="AY174" s="202" t="s">
        <v>160</v>
      </c>
    </row>
    <row r="175" s="14" customFormat="1">
      <c r="A175" s="14"/>
      <c r="B175" s="209"/>
      <c r="C175" s="14"/>
      <c r="D175" s="192" t="s">
        <v>248</v>
      </c>
      <c r="E175" s="210" t="s">
        <v>1</v>
      </c>
      <c r="F175" s="211" t="s">
        <v>250</v>
      </c>
      <c r="G175" s="14"/>
      <c r="H175" s="212">
        <v>1</v>
      </c>
      <c r="I175" s="213"/>
      <c r="J175" s="14"/>
      <c r="K175" s="14"/>
      <c r="L175" s="209"/>
      <c r="M175" s="214"/>
      <c r="N175" s="215"/>
      <c r="O175" s="215"/>
      <c r="P175" s="215"/>
      <c r="Q175" s="215"/>
      <c r="R175" s="215"/>
      <c r="S175" s="215"/>
      <c r="T175" s="21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10" t="s">
        <v>248</v>
      </c>
      <c r="AU175" s="210" t="s">
        <v>91</v>
      </c>
      <c r="AV175" s="14" t="s">
        <v>159</v>
      </c>
      <c r="AW175" s="14" t="s">
        <v>37</v>
      </c>
      <c r="AX175" s="14" t="s">
        <v>89</v>
      </c>
      <c r="AY175" s="210" t="s">
        <v>160</v>
      </c>
    </row>
    <row r="176" s="2" customFormat="1" ht="24.15" customHeight="1">
      <c r="A176" s="37"/>
      <c r="B176" s="178"/>
      <c r="C176" s="179" t="s">
        <v>197</v>
      </c>
      <c r="D176" s="179" t="s">
        <v>162</v>
      </c>
      <c r="E176" s="180" t="s">
        <v>2734</v>
      </c>
      <c r="F176" s="181" t="s">
        <v>2735</v>
      </c>
      <c r="G176" s="182" t="s">
        <v>244</v>
      </c>
      <c r="H176" s="183">
        <v>1200</v>
      </c>
      <c r="I176" s="184"/>
      <c r="J176" s="185">
        <f>ROUND(I176*H176,2)</f>
        <v>0</v>
      </c>
      <c r="K176" s="181" t="s">
        <v>245</v>
      </c>
      <c r="L176" s="38"/>
      <c r="M176" s="186" t="s">
        <v>1</v>
      </c>
      <c r="N176" s="187" t="s">
        <v>47</v>
      </c>
      <c r="O176" s="76"/>
      <c r="P176" s="188">
        <f>O176*H176</f>
        <v>0</v>
      </c>
      <c r="Q176" s="188">
        <v>0</v>
      </c>
      <c r="R176" s="188">
        <f>Q176*H176</f>
        <v>0</v>
      </c>
      <c r="S176" s="188">
        <v>0</v>
      </c>
      <c r="T176" s="18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90" t="s">
        <v>159</v>
      </c>
      <c r="AT176" s="190" t="s">
        <v>162</v>
      </c>
      <c r="AU176" s="190" t="s">
        <v>91</v>
      </c>
      <c r="AY176" s="18" t="s">
        <v>160</v>
      </c>
      <c r="BE176" s="191">
        <f>IF(N176="základní",J176,0)</f>
        <v>0</v>
      </c>
      <c r="BF176" s="191">
        <f>IF(N176="snížená",J176,0)</f>
        <v>0</v>
      </c>
      <c r="BG176" s="191">
        <f>IF(N176="zákl. přenesená",J176,0)</f>
        <v>0</v>
      </c>
      <c r="BH176" s="191">
        <f>IF(N176="sníž. přenesená",J176,0)</f>
        <v>0</v>
      </c>
      <c r="BI176" s="191">
        <f>IF(N176="nulová",J176,0)</f>
        <v>0</v>
      </c>
      <c r="BJ176" s="18" t="s">
        <v>89</v>
      </c>
      <c r="BK176" s="191">
        <f>ROUND(I176*H176,2)</f>
        <v>0</v>
      </c>
      <c r="BL176" s="18" t="s">
        <v>159</v>
      </c>
      <c r="BM176" s="190" t="s">
        <v>2736</v>
      </c>
    </row>
    <row r="177" s="2" customFormat="1">
      <c r="A177" s="37"/>
      <c r="B177" s="38"/>
      <c r="C177" s="37"/>
      <c r="D177" s="192" t="s">
        <v>167</v>
      </c>
      <c r="E177" s="37"/>
      <c r="F177" s="193" t="s">
        <v>2737</v>
      </c>
      <c r="G177" s="37"/>
      <c r="H177" s="37"/>
      <c r="I177" s="194"/>
      <c r="J177" s="37"/>
      <c r="K177" s="37"/>
      <c r="L177" s="38"/>
      <c r="M177" s="195"/>
      <c r="N177" s="196"/>
      <c r="O177" s="76"/>
      <c r="P177" s="76"/>
      <c r="Q177" s="76"/>
      <c r="R177" s="76"/>
      <c r="S177" s="76"/>
      <c r="T177" s="7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8" t="s">
        <v>167</v>
      </c>
      <c r="AU177" s="18" t="s">
        <v>91</v>
      </c>
    </row>
    <row r="178" s="2" customFormat="1" ht="33" customHeight="1">
      <c r="A178" s="37"/>
      <c r="B178" s="178"/>
      <c r="C178" s="179" t="s">
        <v>202</v>
      </c>
      <c r="D178" s="179" t="s">
        <v>162</v>
      </c>
      <c r="E178" s="180" t="s">
        <v>2738</v>
      </c>
      <c r="F178" s="181" t="s">
        <v>2739</v>
      </c>
      <c r="G178" s="182" t="s">
        <v>244</v>
      </c>
      <c r="H178" s="183">
        <v>100</v>
      </c>
      <c r="I178" s="184"/>
      <c r="J178" s="185">
        <f>ROUND(I178*H178,2)</f>
        <v>0</v>
      </c>
      <c r="K178" s="181" t="s">
        <v>245</v>
      </c>
      <c r="L178" s="38"/>
      <c r="M178" s="186" t="s">
        <v>1</v>
      </c>
      <c r="N178" s="187" t="s">
        <v>47</v>
      </c>
      <c r="O178" s="76"/>
      <c r="P178" s="188">
        <f>O178*H178</f>
        <v>0</v>
      </c>
      <c r="Q178" s="188">
        <v>0.020930000000000001</v>
      </c>
      <c r="R178" s="188">
        <f>Q178*H178</f>
        <v>2.093</v>
      </c>
      <c r="S178" s="188">
        <v>0.02</v>
      </c>
      <c r="T178" s="189">
        <f>S178*H178</f>
        <v>2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90" t="s">
        <v>159</v>
      </c>
      <c r="AT178" s="190" t="s">
        <v>162</v>
      </c>
      <c r="AU178" s="190" t="s">
        <v>91</v>
      </c>
      <c r="AY178" s="18" t="s">
        <v>160</v>
      </c>
      <c r="BE178" s="191">
        <f>IF(N178="základní",J178,0)</f>
        <v>0</v>
      </c>
      <c r="BF178" s="191">
        <f>IF(N178="snížená",J178,0)</f>
        <v>0</v>
      </c>
      <c r="BG178" s="191">
        <f>IF(N178="zákl. přenesená",J178,0)</f>
        <v>0</v>
      </c>
      <c r="BH178" s="191">
        <f>IF(N178="sníž. přenesená",J178,0)</f>
        <v>0</v>
      </c>
      <c r="BI178" s="191">
        <f>IF(N178="nulová",J178,0)</f>
        <v>0</v>
      </c>
      <c r="BJ178" s="18" t="s">
        <v>89</v>
      </c>
      <c r="BK178" s="191">
        <f>ROUND(I178*H178,2)</f>
        <v>0</v>
      </c>
      <c r="BL178" s="18" t="s">
        <v>159</v>
      </c>
      <c r="BM178" s="190" t="s">
        <v>2740</v>
      </c>
    </row>
    <row r="179" s="2" customFormat="1">
      <c r="A179" s="37"/>
      <c r="B179" s="38"/>
      <c r="C179" s="37"/>
      <c r="D179" s="192" t="s">
        <v>167</v>
      </c>
      <c r="E179" s="37"/>
      <c r="F179" s="193" t="s">
        <v>2741</v>
      </c>
      <c r="G179" s="37"/>
      <c r="H179" s="37"/>
      <c r="I179" s="194"/>
      <c r="J179" s="37"/>
      <c r="K179" s="37"/>
      <c r="L179" s="38"/>
      <c r="M179" s="195"/>
      <c r="N179" s="196"/>
      <c r="O179" s="76"/>
      <c r="P179" s="76"/>
      <c r="Q179" s="76"/>
      <c r="R179" s="76"/>
      <c r="S179" s="76"/>
      <c r="T179" s="7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8" t="s">
        <v>167</v>
      </c>
      <c r="AU179" s="18" t="s">
        <v>91</v>
      </c>
    </row>
    <row r="180" s="2" customFormat="1" ht="16.5" customHeight="1">
      <c r="A180" s="37"/>
      <c r="B180" s="178"/>
      <c r="C180" s="179" t="s">
        <v>207</v>
      </c>
      <c r="D180" s="179" t="s">
        <v>162</v>
      </c>
      <c r="E180" s="180" t="s">
        <v>2742</v>
      </c>
      <c r="F180" s="181" t="s">
        <v>2743</v>
      </c>
      <c r="G180" s="182" t="s">
        <v>295</v>
      </c>
      <c r="H180" s="183">
        <v>1</v>
      </c>
      <c r="I180" s="184"/>
      <c r="J180" s="185">
        <f>ROUND(I180*H180,2)</f>
        <v>0</v>
      </c>
      <c r="K180" s="181" t="s">
        <v>245</v>
      </c>
      <c r="L180" s="38"/>
      <c r="M180" s="186" t="s">
        <v>1</v>
      </c>
      <c r="N180" s="187" t="s">
        <v>47</v>
      </c>
      <c r="O180" s="76"/>
      <c r="P180" s="188">
        <f>O180*H180</f>
        <v>0</v>
      </c>
      <c r="Q180" s="188">
        <v>0</v>
      </c>
      <c r="R180" s="188">
        <f>Q180*H180</f>
        <v>0</v>
      </c>
      <c r="S180" s="188">
        <v>0</v>
      </c>
      <c r="T180" s="18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90" t="s">
        <v>159</v>
      </c>
      <c r="AT180" s="190" t="s">
        <v>162</v>
      </c>
      <c r="AU180" s="190" t="s">
        <v>91</v>
      </c>
      <c r="AY180" s="18" t="s">
        <v>160</v>
      </c>
      <c r="BE180" s="191">
        <f>IF(N180="základní",J180,0)</f>
        <v>0</v>
      </c>
      <c r="BF180" s="191">
        <f>IF(N180="snížená",J180,0)</f>
        <v>0</v>
      </c>
      <c r="BG180" s="191">
        <f>IF(N180="zákl. přenesená",J180,0)</f>
        <v>0</v>
      </c>
      <c r="BH180" s="191">
        <f>IF(N180="sníž. přenesená",J180,0)</f>
        <v>0</v>
      </c>
      <c r="BI180" s="191">
        <f>IF(N180="nulová",J180,0)</f>
        <v>0</v>
      </c>
      <c r="BJ180" s="18" t="s">
        <v>89</v>
      </c>
      <c r="BK180" s="191">
        <f>ROUND(I180*H180,2)</f>
        <v>0</v>
      </c>
      <c r="BL180" s="18" t="s">
        <v>159</v>
      </c>
      <c r="BM180" s="190" t="s">
        <v>2744</v>
      </c>
    </row>
    <row r="181" s="2" customFormat="1" ht="16.5" customHeight="1">
      <c r="A181" s="37"/>
      <c r="B181" s="178"/>
      <c r="C181" s="227" t="s">
        <v>212</v>
      </c>
      <c r="D181" s="227" t="s">
        <v>549</v>
      </c>
      <c r="E181" s="228" t="s">
        <v>2745</v>
      </c>
      <c r="F181" s="229" t="s">
        <v>2746</v>
      </c>
      <c r="G181" s="230" t="s">
        <v>295</v>
      </c>
      <c r="H181" s="231">
        <v>1</v>
      </c>
      <c r="I181" s="232"/>
      <c r="J181" s="233">
        <f>ROUND(I181*H181,2)</f>
        <v>0</v>
      </c>
      <c r="K181" s="229" t="s">
        <v>1</v>
      </c>
      <c r="L181" s="234"/>
      <c r="M181" s="235" t="s">
        <v>1</v>
      </c>
      <c r="N181" s="236" t="s">
        <v>47</v>
      </c>
      <c r="O181" s="76"/>
      <c r="P181" s="188">
        <f>O181*H181</f>
        <v>0</v>
      </c>
      <c r="Q181" s="188">
        <v>0.0050000000000000001</v>
      </c>
      <c r="R181" s="188">
        <f>Q181*H181</f>
        <v>0.0050000000000000001</v>
      </c>
      <c r="S181" s="188">
        <v>0</v>
      </c>
      <c r="T181" s="18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90" t="s">
        <v>197</v>
      </c>
      <c r="AT181" s="190" t="s">
        <v>549</v>
      </c>
      <c r="AU181" s="190" t="s">
        <v>91</v>
      </c>
      <c r="AY181" s="18" t="s">
        <v>160</v>
      </c>
      <c r="BE181" s="191">
        <f>IF(N181="základní",J181,0)</f>
        <v>0</v>
      </c>
      <c r="BF181" s="191">
        <f>IF(N181="snížená",J181,0)</f>
        <v>0</v>
      </c>
      <c r="BG181" s="191">
        <f>IF(N181="zákl. přenesená",J181,0)</f>
        <v>0</v>
      </c>
      <c r="BH181" s="191">
        <f>IF(N181="sníž. přenesená",J181,0)</f>
        <v>0</v>
      </c>
      <c r="BI181" s="191">
        <f>IF(N181="nulová",J181,0)</f>
        <v>0</v>
      </c>
      <c r="BJ181" s="18" t="s">
        <v>89</v>
      </c>
      <c r="BK181" s="191">
        <f>ROUND(I181*H181,2)</f>
        <v>0</v>
      </c>
      <c r="BL181" s="18" t="s">
        <v>159</v>
      </c>
      <c r="BM181" s="190" t="s">
        <v>2747</v>
      </c>
    </row>
    <row r="182" s="12" customFormat="1" ht="22.8" customHeight="1">
      <c r="A182" s="12"/>
      <c r="B182" s="165"/>
      <c r="C182" s="12"/>
      <c r="D182" s="166" t="s">
        <v>81</v>
      </c>
      <c r="E182" s="176" t="s">
        <v>202</v>
      </c>
      <c r="F182" s="176" t="s">
        <v>241</v>
      </c>
      <c r="G182" s="12"/>
      <c r="H182" s="12"/>
      <c r="I182" s="168"/>
      <c r="J182" s="177">
        <f>BK182</f>
        <v>0</v>
      </c>
      <c r="K182" s="12"/>
      <c r="L182" s="165"/>
      <c r="M182" s="170"/>
      <c r="N182" s="171"/>
      <c r="O182" s="171"/>
      <c r="P182" s="172">
        <f>SUM(P183:P235)</f>
        <v>0</v>
      </c>
      <c r="Q182" s="171"/>
      <c r="R182" s="172">
        <f>SUM(R183:R235)</f>
        <v>0.026839999999999999</v>
      </c>
      <c r="S182" s="171"/>
      <c r="T182" s="173">
        <f>SUM(T183:T235)</f>
        <v>4.9957000000000011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66" t="s">
        <v>89</v>
      </c>
      <c r="AT182" s="174" t="s">
        <v>81</v>
      </c>
      <c r="AU182" s="174" t="s">
        <v>89</v>
      </c>
      <c r="AY182" s="166" t="s">
        <v>160</v>
      </c>
      <c r="BK182" s="175">
        <f>SUM(BK183:BK235)</f>
        <v>0</v>
      </c>
    </row>
    <row r="183" s="2" customFormat="1" ht="21.75" customHeight="1">
      <c r="A183" s="37"/>
      <c r="B183" s="178"/>
      <c r="C183" s="179" t="s">
        <v>217</v>
      </c>
      <c r="D183" s="179" t="s">
        <v>162</v>
      </c>
      <c r="E183" s="180" t="s">
        <v>2748</v>
      </c>
      <c r="F183" s="181" t="s">
        <v>2749</v>
      </c>
      <c r="G183" s="182" t="s">
        <v>2750</v>
      </c>
      <c r="H183" s="183">
        <v>2</v>
      </c>
      <c r="I183" s="184"/>
      <c r="J183" s="185">
        <f>ROUND(I183*H183,2)</f>
        <v>0</v>
      </c>
      <c r="K183" s="181" t="s">
        <v>245</v>
      </c>
      <c r="L183" s="38"/>
      <c r="M183" s="186" t="s">
        <v>1</v>
      </c>
      <c r="N183" s="187" t="s">
        <v>47</v>
      </c>
      <c r="O183" s="76"/>
      <c r="P183" s="188">
        <f>O183*H183</f>
        <v>0</v>
      </c>
      <c r="Q183" s="188">
        <v>0</v>
      </c>
      <c r="R183" s="188">
        <f>Q183*H183</f>
        <v>0</v>
      </c>
      <c r="S183" s="188">
        <v>0</v>
      </c>
      <c r="T183" s="18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90" t="s">
        <v>159</v>
      </c>
      <c r="AT183" s="190" t="s">
        <v>162</v>
      </c>
      <c r="AU183" s="190" t="s">
        <v>91</v>
      </c>
      <c r="AY183" s="18" t="s">
        <v>160</v>
      </c>
      <c r="BE183" s="191">
        <f>IF(N183="základní",J183,0)</f>
        <v>0</v>
      </c>
      <c r="BF183" s="191">
        <f>IF(N183="snížená",J183,0)</f>
        <v>0</v>
      </c>
      <c r="BG183" s="191">
        <f>IF(N183="zákl. přenesená",J183,0)</f>
        <v>0</v>
      </c>
      <c r="BH183" s="191">
        <f>IF(N183="sníž. přenesená",J183,0)</f>
        <v>0</v>
      </c>
      <c r="BI183" s="191">
        <f>IF(N183="nulová",J183,0)</f>
        <v>0</v>
      </c>
      <c r="BJ183" s="18" t="s">
        <v>89</v>
      </c>
      <c r="BK183" s="191">
        <f>ROUND(I183*H183,2)</f>
        <v>0</v>
      </c>
      <c r="BL183" s="18" t="s">
        <v>159</v>
      </c>
      <c r="BM183" s="190" t="s">
        <v>2751</v>
      </c>
    </row>
    <row r="184" s="2" customFormat="1">
      <c r="A184" s="37"/>
      <c r="B184" s="38"/>
      <c r="C184" s="37"/>
      <c r="D184" s="192" t="s">
        <v>167</v>
      </c>
      <c r="E184" s="37"/>
      <c r="F184" s="193" t="s">
        <v>2752</v>
      </c>
      <c r="G184" s="37"/>
      <c r="H184" s="37"/>
      <c r="I184" s="194"/>
      <c r="J184" s="37"/>
      <c r="K184" s="37"/>
      <c r="L184" s="38"/>
      <c r="M184" s="195"/>
      <c r="N184" s="196"/>
      <c r="O184" s="76"/>
      <c r="P184" s="76"/>
      <c r="Q184" s="76"/>
      <c r="R184" s="76"/>
      <c r="S184" s="76"/>
      <c r="T184" s="7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8" t="s">
        <v>167</v>
      </c>
      <c r="AU184" s="18" t="s">
        <v>91</v>
      </c>
    </row>
    <row r="185" s="2" customFormat="1" ht="24.15" customHeight="1">
      <c r="A185" s="37"/>
      <c r="B185" s="178"/>
      <c r="C185" s="179" t="s">
        <v>223</v>
      </c>
      <c r="D185" s="179" t="s">
        <v>162</v>
      </c>
      <c r="E185" s="180" t="s">
        <v>2753</v>
      </c>
      <c r="F185" s="181" t="s">
        <v>2754</v>
      </c>
      <c r="G185" s="182" t="s">
        <v>2750</v>
      </c>
      <c r="H185" s="183">
        <v>60</v>
      </c>
      <c r="I185" s="184"/>
      <c r="J185" s="185">
        <f>ROUND(I185*H185,2)</f>
        <v>0</v>
      </c>
      <c r="K185" s="181" t="s">
        <v>245</v>
      </c>
      <c r="L185" s="38"/>
      <c r="M185" s="186" t="s">
        <v>1</v>
      </c>
      <c r="N185" s="187" t="s">
        <v>47</v>
      </c>
      <c r="O185" s="76"/>
      <c r="P185" s="188">
        <f>O185*H185</f>
        <v>0</v>
      </c>
      <c r="Q185" s="188">
        <v>0</v>
      </c>
      <c r="R185" s="188">
        <f>Q185*H185</f>
        <v>0</v>
      </c>
      <c r="S185" s="188">
        <v>0</v>
      </c>
      <c r="T185" s="18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90" t="s">
        <v>159</v>
      </c>
      <c r="AT185" s="190" t="s">
        <v>162</v>
      </c>
      <c r="AU185" s="190" t="s">
        <v>91</v>
      </c>
      <c r="AY185" s="18" t="s">
        <v>160</v>
      </c>
      <c r="BE185" s="191">
        <f>IF(N185="základní",J185,0)</f>
        <v>0</v>
      </c>
      <c r="BF185" s="191">
        <f>IF(N185="snížená",J185,0)</f>
        <v>0</v>
      </c>
      <c r="BG185" s="191">
        <f>IF(N185="zákl. přenesená",J185,0)</f>
        <v>0</v>
      </c>
      <c r="BH185" s="191">
        <f>IF(N185="sníž. přenesená",J185,0)</f>
        <v>0</v>
      </c>
      <c r="BI185" s="191">
        <f>IF(N185="nulová",J185,0)</f>
        <v>0</v>
      </c>
      <c r="BJ185" s="18" t="s">
        <v>89</v>
      </c>
      <c r="BK185" s="191">
        <f>ROUND(I185*H185,2)</f>
        <v>0</v>
      </c>
      <c r="BL185" s="18" t="s">
        <v>159</v>
      </c>
      <c r="BM185" s="190" t="s">
        <v>2755</v>
      </c>
    </row>
    <row r="186" s="2" customFormat="1">
      <c r="A186" s="37"/>
      <c r="B186" s="38"/>
      <c r="C186" s="37"/>
      <c r="D186" s="192" t="s">
        <v>167</v>
      </c>
      <c r="E186" s="37"/>
      <c r="F186" s="193" t="s">
        <v>2756</v>
      </c>
      <c r="G186" s="37"/>
      <c r="H186" s="37"/>
      <c r="I186" s="194"/>
      <c r="J186" s="37"/>
      <c r="K186" s="37"/>
      <c r="L186" s="38"/>
      <c r="M186" s="195"/>
      <c r="N186" s="196"/>
      <c r="O186" s="76"/>
      <c r="P186" s="76"/>
      <c r="Q186" s="76"/>
      <c r="R186" s="76"/>
      <c r="S186" s="76"/>
      <c r="T186" s="7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8" t="s">
        <v>167</v>
      </c>
      <c r="AU186" s="18" t="s">
        <v>91</v>
      </c>
    </row>
    <row r="187" s="13" customFormat="1">
      <c r="A187" s="13"/>
      <c r="B187" s="201"/>
      <c r="C187" s="13"/>
      <c r="D187" s="192" t="s">
        <v>248</v>
      </c>
      <c r="E187" s="202" t="s">
        <v>1</v>
      </c>
      <c r="F187" s="203" t="s">
        <v>2757</v>
      </c>
      <c r="G187" s="13"/>
      <c r="H187" s="204">
        <v>60</v>
      </c>
      <c r="I187" s="205"/>
      <c r="J187" s="13"/>
      <c r="K187" s="13"/>
      <c r="L187" s="201"/>
      <c r="M187" s="206"/>
      <c r="N187" s="207"/>
      <c r="O187" s="207"/>
      <c r="P187" s="207"/>
      <c r="Q187" s="207"/>
      <c r="R187" s="207"/>
      <c r="S187" s="207"/>
      <c r="T187" s="20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02" t="s">
        <v>248</v>
      </c>
      <c r="AU187" s="202" t="s">
        <v>91</v>
      </c>
      <c r="AV187" s="13" t="s">
        <v>91</v>
      </c>
      <c r="AW187" s="13" t="s">
        <v>37</v>
      </c>
      <c r="AX187" s="13" t="s">
        <v>82</v>
      </c>
      <c r="AY187" s="202" t="s">
        <v>160</v>
      </c>
    </row>
    <row r="188" s="14" customFormat="1">
      <c r="A188" s="14"/>
      <c r="B188" s="209"/>
      <c r="C188" s="14"/>
      <c r="D188" s="192" t="s">
        <v>248</v>
      </c>
      <c r="E188" s="210" t="s">
        <v>1</v>
      </c>
      <c r="F188" s="211" t="s">
        <v>250</v>
      </c>
      <c r="G188" s="14"/>
      <c r="H188" s="212">
        <v>60</v>
      </c>
      <c r="I188" s="213"/>
      <c r="J188" s="14"/>
      <c r="K188" s="14"/>
      <c r="L188" s="209"/>
      <c r="M188" s="214"/>
      <c r="N188" s="215"/>
      <c r="O188" s="215"/>
      <c r="P188" s="215"/>
      <c r="Q188" s="215"/>
      <c r="R188" s="215"/>
      <c r="S188" s="215"/>
      <c r="T188" s="21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10" t="s">
        <v>248</v>
      </c>
      <c r="AU188" s="210" t="s">
        <v>91</v>
      </c>
      <c r="AV188" s="14" t="s">
        <v>159</v>
      </c>
      <c r="AW188" s="14" t="s">
        <v>37</v>
      </c>
      <c r="AX188" s="14" t="s">
        <v>89</v>
      </c>
      <c r="AY188" s="210" t="s">
        <v>160</v>
      </c>
    </row>
    <row r="189" s="2" customFormat="1" ht="24.15" customHeight="1">
      <c r="A189" s="37"/>
      <c r="B189" s="178"/>
      <c r="C189" s="179" t="s">
        <v>317</v>
      </c>
      <c r="D189" s="179" t="s">
        <v>162</v>
      </c>
      <c r="E189" s="180" t="s">
        <v>2758</v>
      </c>
      <c r="F189" s="181" t="s">
        <v>2759</v>
      </c>
      <c r="G189" s="182" t="s">
        <v>2750</v>
      </c>
      <c r="H189" s="183">
        <v>2</v>
      </c>
      <c r="I189" s="184"/>
      <c r="J189" s="185">
        <f>ROUND(I189*H189,2)</f>
        <v>0</v>
      </c>
      <c r="K189" s="181" t="s">
        <v>245</v>
      </c>
      <c r="L189" s="38"/>
      <c r="M189" s="186" t="s">
        <v>1</v>
      </c>
      <c r="N189" s="187" t="s">
        <v>47</v>
      </c>
      <c r="O189" s="76"/>
      <c r="P189" s="188">
        <f>O189*H189</f>
        <v>0</v>
      </c>
      <c r="Q189" s="188">
        <v>0</v>
      </c>
      <c r="R189" s="188">
        <f>Q189*H189</f>
        <v>0</v>
      </c>
      <c r="S189" s="188">
        <v>0</v>
      </c>
      <c r="T189" s="18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90" t="s">
        <v>159</v>
      </c>
      <c r="AT189" s="190" t="s">
        <v>162</v>
      </c>
      <c r="AU189" s="190" t="s">
        <v>91</v>
      </c>
      <c r="AY189" s="18" t="s">
        <v>160</v>
      </c>
      <c r="BE189" s="191">
        <f>IF(N189="základní",J189,0)</f>
        <v>0</v>
      </c>
      <c r="BF189" s="191">
        <f>IF(N189="snížená",J189,0)</f>
        <v>0</v>
      </c>
      <c r="BG189" s="191">
        <f>IF(N189="zákl. přenesená",J189,0)</f>
        <v>0</v>
      </c>
      <c r="BH189" s="191">
        <f>IF(N189="sníž. přenesená",J189,0)</f>
        <v>0</v>
      </c>
      <c r="BI189" s="191">
        <f>IF(N189="nulová",J189,0)</f>
        <v>0</v>
      </c>
      <c r="BJ189" s="18" t="s">
        <v>89</v>
      </c>
      <c r="BK189" s="191">
        <f>ROUND(I189*H189,2)</f>
        <v>0</v>
      </c>
      <c r="BL189" s="18" t="s">
        <v>159</v>
      </c>
      <c r="BM189" s="190" t="s">
        <v>2760</v>
      </c>
    </row>
    <row r="190" s="2" customFormat="1">
      <c r="A190" s="37"/>
      <c r="B190" s="38"/>
      <c r="C190" s="37"/>
      <c r="D190" s="192" t="s">
        <v>167</v>
      </c>
      <c r="E190" s="37"/>
      <c r="F190" s="193" t="s">
        <v>2761</v>
      </c>
      <c r="G190" s="37"/>
      <c r="H190" s="37"/>
      <c r="I190" s="194"/>
      <c r="J190" s="37"/>
      <c r="K190" s="37"/>
      <c r="L190" s="38"/>
      <c r="M190" s="195"/>
      <c r="N190" s="196"/>
      <c r="O190" s="76"/>
      <c r="P190" s="76"/>
      <c r="Q190" s="76"/>
      <c r="R190" s="76"/>
      <c r="S190" s="76"/>
      <c r="T190" s="7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8" t="s">
        <v>167</v>
      </c>
      <c r="AU190" s="18" t="s">
        <v>91</v>
      </c>
    </row>
    <row r="191" s="2" customFormat="1" ht="24.15" customHeight="1">
      <c r="A191" s="37"/>
      <c r="B191" s="178"/>
      <c r="C191" s="179" t="s">
        <v>8</v>
      </c>
      <c r="D191" s="179" t="s">
        <v>162</v>
      </c>
      <c r="E191" s="180" t="s">
        <v>564</v>
      </c>
      <c r="F191" s="181" t="s">
        <v>565</v>
      </c>
      <c r="G191" s="182" t="s">
        <v>244</v>
      </c>
      <c r="H191" s="183">
        <v>100</v>
      </c>
      <c r="I191" s="184"/>
      <c r="J191" s="185">
        <f>ROUND(I191*H191,2)</f>
        <v>0</v>
      </c>
      <c r="K191" s="181" t="s">
        <v>245</v>
      </c>
      <c r="L191" s="38"/>
      <c r="M191" s="186" t="s">
        <v>1</v>
      </c>
      <c r="N191" s="187" t="s">
        <v>47</v>
      </c>
      <c r="O191" s="76"/>
      <c r="P191" s="188">
        <f>O191*H191</f>
        <v>0</v>
      </c>
      <c r="Q191" s="188">
        <v>4.0000000000000003E-05</v>
      </c>
      <c r="R191" s="188">
        <f>Q191*H191</f>
        <v>0.0040000000000000001</v>
      </c>
      <c r="S191" s="188">
        <v>0</v>
      </c>
      <c r="T191" s="18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90" t="s">
        <v>159</v>
      </c>
      <c r="AT191" s="190" t="s">
        <v>162</v>
      </c>
      <c r="AU191" s="190" t="s">
        <v>91</v>
      </c>
      <c r="AY191" s="18" t="s">
        <v>160</v>
      </c>
      <c r="BE191" s="191">
        <f>IF(N191="základní",J191,0)</f>
        <v>0</v>
      </c>
      <c r="BF191" s="191">
        <f>IF(N191="snížená",J191,0)</f>
        <v>0</v>
      </c>
      <c r="BG191" s="191">
        <f>IF(N191="zákl. přenesená",J191,0)</f>
        <v>0</v>
      </c>
      <c r="BH191" s="191">
        <f>IF(N191="sníž. přenesená",J191,0)</f>
        <v>0</v>
      </c>
      <c r="BI191" s="191">
        <f>IF(N191="nulová",J191,0)</f>
        <v>0</v>
      </c>
      <c r="BJ191" s="18" t="s">
        <v>89</v>
      </c>
      <c r="BK191" s="191">
        <f>ROUND(I191*H191,2)</f>
        <v>0</v>
      </c>
      <c r="BL191" s="18" t="s">
        <v>159</v>
      </c>
      <c r="BM191" s="190" t="s">
        <v>2762</v>
      </c>
    </row>
    <row r="192" s="2" customFormat="1">
      <c r="A192" s="37"/>
      <c r="B192" s="38"/>
      <c r="C192" s="37"/>
      <c r="D192" s="192" t="s">
        <v>167</v>
      </c>
      <c r="E192" s="37"/>
      <c r="F192" s="193" t="s">
        <v>567</v>
      </c>
      <c r="G192" s="37"/>
      <c r="H192" s="37"/>
      <c r="I192" s="194"/>
      <c r="J192" s="37"/>
      <c r="K192" s="37"/>
      <c r="L192" s="38"/>
      <c r="M192" s="195"/>
      <c r="N192" s="196"/>
      <c r="O192" s="76"/>
      <c r="P192" s="76"/>
      <c r="Q192" s="76"/>
      <c r="R192" s="76"/>
      <c r="S192" s="76"/>
      <c r="T192" s="7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8" t="s">
        <v>167</v>
      </c>
      <c r="AU192" s="18" t="s">
        <v>91</v>
      </c>
    </row>
    <row r="193" s="2" customFormat="1" ht="24.15" customHeight="1">
      <c r="A193" s="37"/>
      <c r="B193" s="178"/>
      <c r="C193" s="179" t="s">
        <v>296</v>
      </c>
      <c r="D193" s="179" t="s">
        <v>162</v>
      </c>
      <c r="E193" s="180" t="s">
        <v>2763</v>
      </c>
      <c r="F193" s="181" t="s">
        <v>2764</v>
      </c>
      <c r="G193" s="182" t="s">
        <v>295</v>
      </c>
      <c r="H193" s="183">
        <v>80</v>
      </c>
      <c r="I193" s="184"/>
      <c r="J193" s="185">
        <f>ROUND(I193*H193,2)</f>
        <v>0</v>
      </c>
      <c r="K193" s="181" t="s">
        <v>1</v>
      </c>
      <c r="L193" s="38"/>
      <c r="M193" s="186" t="s">
        <v>1</v>
      </c>
      <c r="N193" s="187" t="s">
        <v>47</v>
      </c>
      <c r="O193" s="76"/>
      <c r="P193" s="188">
        <f>O193*H193</f>
        <v>0</v>
      </c>
      <c r="Q193" s="188">
        <v>0</v>
      </c>
      <c r="R193" s="188">
        <f>Q193*H193</f>
        <v>0</v>
      </c>
      <c r="S193" s="188">
        <v>0</v>
      </c>
      <c r="T193" s="18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90" t="s">
        <v>159</v>
      </c>
      <c r="AT193" s="190" t="s">
        <v>162</v>
      </c>
      <c r="AU193" s="190" t="s">
        <v>91</v>
      </c>
      <c r="AY193" s="18" t="s">
        <v>160</v>
      </c>
      <c r="BE193" s="191">
        <f>IF(N193="základní",J193,0)</f>
        <v>0</v>
      </c>
      <c r="BF193" s="191">
        <f>IF(N193="snížená",J193,0)</f>
        <v>0</v>
      </c>
      <c r="BG193" s="191">
        <f>IF(N193="zákl. přenesená",J193,0)</f>
        <v>0</v>
      </c>
      <c r="BH193" s="191">
        <f>IF(N193="sníž. přenesená",J193,0)</f>
        <v>0</v>
      </c>
      <c r="BI193" s="191">
        <f>IF(N193="nulová",J193,0)</f>
        <v>0</v>
      </c>
      <c r="BJ193" s="18" t="s">
        <v>89</v>
      </c>
      <c r="BK193" s="191">
        <f>ROUND(I193*H193,2)</f>
        <v>0</v>
      </c>
      <c r="BL193" s="18" t="s">
        <v>159</v>
      </c>
      <c r="BM193" s="190" t="s">
        <v>2765</v>
      </c>
    </row>
    <row r="194" s="2" customFormat="1" ht="24.15" customHeight="1">
      <c r="A194" s="37"/>
      <c r="B194" s="178"/>
      <c r="C194" s="179" t="s">
        <v>357</v>
      </c>
      <c r="D194" s="179" t="s">
        <v>162</v>
      </c>
      <c r="E194" s="180" t="s">
        <v>2766</v>
      </c>
      <c r="F194" s="181" t="s">
        <v>2767</v>
      </c>
      <c r="G194" s="182" t="s">
        <v>295</v>
      </c>
      <c r="H194" s="183">
        <v>1</v>
      </c>
      <c r="I194" s="184"/>
      <c r="J194" s="185">
        <f>ROUND(I194*H194,2)</f>
        <v>0</v>
      </c>
      <c r="K194" s="181" t="s">
        <v>245</v>
      </c>
      <c r="L194" s="38"/>
      <c r="M194" s="186" t="s">
        <v>1</v>
      </c>
      <c r="N194" s="187" t="s">
        <v>47</v>
      </c>
      <c r="O194" s="76"/>
      <c r="P194" s="188">
        <f>O194*H194</f>
        <v>0</v>
      </c>
      <c r="Q194" s="188">
        <v>0</v>
      </c>
      <c r="R194" s="188">
        <f>Q194*H194</f>
        <v>0</v>
      </c>
      <c r="S194" s="188">
        <v>0.13800000000000001</v>
      </c>
      <c r="T194" s="189">
        <f>S194*H194</f>
        <v>0.13800000000000001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90" t="s">
        <v>159</v>
      </c>
      <c r="AT194" s="190" t="s">
        <v>162</v>
      </c>
      <c r="AU194" s="190" t="s">
        <v>91</v>
      </c>
      <c r="AY194" s="18" t="s">
        <v>160</v>
      </c>
      <c r="BE194" s="191">
        <f>IF(N194="základní",J194,0)</f>
        <v>0</v>
      </c>
      <c r="BF194" s="191">
        <f>IF(N194="snížená",J194,0)</f>
        <v>0</v>
      </c>
      <c r="BG194" s="191">
        <f>IF(N194="zákl. přenesená",J194,0)</f>
        <v>0</v>
      </c>
      <c r="BH194" s="191">
        <f>IF(N194="sníž. přenesená",J194,0)</f>
        <v>0</v>
      </c>
      <c r="BI194" s="191">
        <f>IF(N194="nulová",J194,0)</f>
        <v>0</v>
      </c>
      <c r="BJ194" s="18" t="s">
        <v>89</v>
      </c>
      <c r="BK194" s="191">
        <f>ROUND(I194*H194,2)</f>
        <v>0</v>
      </c>
      <c r="BL194" s="18" t="s">
        <v>159</v>
      </c>
      <c r="BM194" s="190" t="s">
        <v>2768</v>
      </c>
    </row>
    <row r="195" s="2" customFormat="1">
      <c r="A195" s="37"/>
      <c r="B195" s="38"/>
      <c r="C195" s="37"/>
      <c r="D195" s="192" t="s">
        <v>167</v>
      </c>
      <c r="E195" s="37"/>
      <c r="F195" s="193" t="s">
        <v>2769</v>
      </c>
      <c r="G195" s="37"/>
      <c r="H195" s="37"/>
      <c r="I195" s="194"/>
      <c r="J195" s="37"/>
      <c r="K195" s="37"/>
      <c r="L195" s="38"/>
      <c r="M195" s="195"/>
      <c r="N195" s="196"/>
      <c r="O195" s="76"/>
      <c r="P195" s="76"/>
      <c r="Q195" s="76"/>
      <c r="R195" s="76"/>
      <c r="S195" s="76"/>
      <c r="T195" s="77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8" t="s">
        <v>167</v>
      </c>
      <c r="AU195" s="18" t="s">
        <v>91</v>
      </c>
    </row>
    <row r="196" s="15" customFormat="1">
      <c r="A196" s="15"/>
      <c r="B196" s="217"/>
      <c r="C196" s="15"/>
      <c r="D196" s="192" t="s">
        <v>248</v>
      </c>
      <c r="E196" s="218" t="s">
        <v>1</v>
      </c>
      <c r="F196" s="219" t="s">
        <v>2770</v>
      </c>
      <c r="G196" s="15"/>
      <c r="H196" s="218" t="s">
        <v>1</v>
      </c>
      <c r="I196" s="220"/>
      <c r="J196" s="15"/>
      <c r="K196" s="15"/>
      <c r="L196" s="217"/>
      <c r="M196" s="221"/>
      <c r="N196" s="222"/>
      <c r="O196" s="222"/>
      <c r="P196" s="222"/>
      <c r="Q196" s="222"/>
      <c r="R196" s="222"/>
      <c r="S196" s="222"/>
      <c r="T196" s="223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18" t="s">
        <v>248</v>
      </c>
      <c r="AU196" s="218" t="s">
        <v>91</v>
      </c>
      <c r="AV196" s="15" t="s">
        <v>89</v>
      </c>
      <c r="AW196" s="15" t="s">
        <v>37</v>
      </c>
      <c r="AX196" s="15" t="s">
        <v>82</v>
      </c>
      <c r="AY196" s="218" t="s">
        <v>160</v>
      </c>
    </row>
    <row r="197" s="13" customFormat="1">
      <c r="A197" s="13"/>
      <c r="B197" s="201"/>
      <c r="C197" s="13"/>
      <c r="D197" s="192" t="s">
        <v>248</v>
      </c>
      <c r="E197" s="202" t="s">
        <v>1</v>
      </c>
      <c r="F197" s="203" t="s">
        <v>89</v>
      </c>
      <c r="G197" s="13"/>
      <c r="H197" s="204">
        <v>1</v>
      </c>
      <c r="I197" s="205"/>
      <c r="J197" s="13"/>
      <c r="K197" s="13"/>
      <c r="L197" s="201"/>
      <c r="M197" s="206"/>
      <c r="N197" s="207"/>
      <c r="O197" s="207"/>
      <c r="P197" s="207"/>
      <c r="Q197" s="207"/>
      <c r="R197" s="207"/>
      <c r="S197" s="207"/>
      <c r="T197" s="20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02" t="s">
        <v>248</v>
      </c>
      <c r="AU197" s="202" t="s">
        <v>91</v>
      </c>
      <c r="AV197" s="13" t="s">
        <v>91</v>
      </c>
      <c r="AW197" s="13" t="s">
        <v>37</v>
      </c>
      <c r="AX197" s="13" t="s">
        <v>82</v>
      </c>
      <c r="AY197" s="202" t="s">
        <v>160</v>
      </c>
    </row>
    <row r="198" s="14" customFormat="1">
      <c r="A198" s="14"/>
      <c r="B198" s="209"/>
      <c r="C198" s="14"/>
      <c r="D198" s="192" t="s">
        <v>248</v>
      </c>
      <c r="E198" s="210" t="s">
        <v>1</v>
      </c>
      <c r="F198" s="211" t="s">
        <v>250</v>
      </c>
      <c r="G198" s="14"/>
      <c r="H198" s="212">
        <v>1</v>
      </c>
      <c r="I198" s="213"/>
      <c r="J198" s="14"/>
      <c r="K198" s="14"/>
      <c r="L198" s="209"/>
      <c r="M198" s="214"/>
      <c r="N198" s="215"/>
      <c r="O198" s="215"/>
      <c r="P198" s="215"/>
      <c r="Q198" s="215"/>
      <c r="R198" s="215"/>
      <c r="S198" s="215"/>
      <c r="T198" s="21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10" t="s">
        <v>248</v>
      </c>
      <c r="AU198" s="210" t="s">
        <v>91</v>
      </c>
      <c r="AV198" s="14" t="s">
        <v>159</v>
      </c>
      <c r="AW198" s="14" t="s">
        <v>37</v>
      </c>
      <c r="AX198" s="14" t="s">
        <v>89</v>
      </c>
      <c r="AY198" s="210" t="s">
        <v>160</v>
      </c>
    </row>
    <row r="199" s="2" customFormat="1" ht="24.15" customHeight="1">
      <c r="A199" s="37"/>
      <c r="B199" s="178"/>
      <c r="C199" s="179" t="s">
        <v>363</v>
      </c>
      <c r="D199" s="179" t="s">
        <v>162</v>
      </c>
      <c r="E199" s="180" t="s">
        <v>2771</v>
      </c>
      <c r="F199" s="181" t="s">
        <v>2772</v>
      </c>
      <c r="G199" s="182" t="s">
        <v>253</v>
      </c>
      <c r="H199" s="183">
        <v>0.80000000000000004</v>
      </c>
      <c r="I199" s="184"/>
      <c r="J199" s="185">
        <f>ROUND(I199*H199,2)</f>
        <v>0</v>
      </c>
      <c r="K199" s="181" t="s">
        <v>245</v>
      </c>
      <c r="L199" s="38"/>
      <c r="M199" s="186" t="s">
        <v>1</v>
      </c>
      <c r="N199" s="187" t="s">
        <v>47</v>
      </c>
      <c r="O199" s="76"/>
      <c r="P199" s="188">
        <f>O199*H199</f>
        <v>0</v>
      </c>
      <c r="Q199" s="188">
        <v>0</v>
      </c>
      <c r="R199" s="188">
        <f>Q199*H199</f>
        <v>0</v>
      </c>
      <c r="S199" s="188">
        <v>1.8</v>
      </c>
      <c r="T199" s="189">
        <f>S199*H199</f>
        <v>1.4400000000000002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90" t="s">
        <v>159</v>
      </c>
      <c r="AT199" s="190" t="s">
        <v>162</v>
      </c>
      <c r="AU199" s="190" t="s">
        <v>91</v>
      </c>
      <c r="AY199" s="18" t="s">
        <v>160</v>
      </c>
      <c r="BE199" s="191">
        <f>IF(N199="základní",J199,0)</f>
        <v>0</v>
      </c>
      <c r="BF199" s="191">
        <f>IF(N199="snížená",J199,0)</f>
        <v>0</v>
      </c>
      <c r="BG199" s="191">
        <f>IF(N199="zákl. přenesená",J199,0)</f>
        <v>0</v>
      </c>
      <c r="BH199" s="191">
        <f>IF(N199="sníž. přenesená",J199,0)</f>
        <v>0</v>
      </c>
      <c r="BI199" s="191">
        <f>IF(N199="nulová",J199,0)</f>
        <v>0</v>
      </c>
      <c r="BJ199" s="18" t="s">
        <v>89</v>
      </c>
      <c r="BK199" s="191">
        <f>ROUND(I199*H199,2)</f>
        <v>0</v>
      </c>
      <c r="BL199" s="18" t="s">
        <v>159</v>
      </c>
      <c r="BM199" s="190" t="s">
        <v>2773</v>
      </c>
    </row>
    <row r="200" s="2" customFormat="1">
      <c r="A200" s="37"/>
      <c r="B200" s="38"/>
      <c r="C200" s="37"/>
      <c r="D200" s="192" t="s">
        <v>167</v>
      </c>
      <c r="E200" s="37"/>
      <c r="F200" s="193" t="s">
        <v>2774</v>
      </c>
      <c r="G200" s="37"/>
      <c r="H200" s="37"/>
      <c r="I200" s="194"/>
      <c r="J200" s="37"/>
      <c r="K200" s="37"/>
      <c r="L200" s="38"/>
      <c r="M200" s="195"/>
      <c r="N200" s="196"/>
      <c r="O200" s="76"/>
      <c r="P200" s="76"/>
      <c r="Q200" s="76"/>
      <c r="R200" s="76"/>
      <c r="S200" s="76"/>
      <c r="T200" s="77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8" t="s">
        <v>167</v>
      </c>
      <c r="AU200" s="18" t="s">
        <v>91</v>
      </c>
    </row>
    <row r="201" s="15" customFormat="1">
      <c r="A201" s="15"/>
      <c r="B201" s="217"/>
      <c r="C201" s="15"/>
      <c r="D201" s="192" t="s">
        <v>248</v>
      </c>
      <c r="E201" s="218" t="s">
        <v>1</v>
      </c>
      <c r="F201" s="219" t="s">
        <v>2700</v>
      </c>
      <c r="G201" s="15"/>
      <c r="H201" s="218" t="s">
        <v>1</v>
      </c>
      <c r="I201" s="220"/>
      <c r="J201" s="15"/>
      <c r="K201" s="15"/>
      <c r="L201" s="217"/>
      <c r="M201" s="221"/>
      <c r="N201" s="222"/>
      <c r="O201" s="222"/>
      <c r="P201" s="222"/>
      <c r="Q201" s="222"/>
      <c r="R201" s="222"/>
      <c r="S201" s="222"/>
      <c r="T201" s="223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18" t="s">
        <v>248</v>
      </c>
      <c r="AU201" s="218" t="s">
        <v>91</v>
      </c>
      <c r="AV201" s="15" t="s">
        <v>89</v>
      </c>
      <c r="AW201" s="15" t="s">
        <v>37</v>
      </c>
      <c r="AX201" s="15" t="s">
        <v>82</v>
      </c>
      <c r="AY201" s="218" t="s">
        <v>160</v>
      </c>
    </row>
    <row r="202" s="13" customFormat="1">
      <c r="A202" s="13"/>
      <c r="B202" s="201"/>
      <c r="C202" s="13"/>
      <c r="D202" s="192" t="s">
        <v>248</v>
      </c>
      <c r="E202" s="202" t="s">
        <v>1</v>
      </c>
      <c r="F202" s="203" t="s">
        <v>2775</v>
      </c>
      <c r="G202" s="13"/>
      <c r="H202" s="204">
        <v>0.80000000000000004</v>
      </c>
      <c r="I202" s="205"/>
      <c r="J202" s="13"/>
      <c r="K202" s="13"/>
      <c r="L202" s="201"/>
      <c r="M202" s="206"/>
      <c r="N202" s="207"/>
      <c r="O202" s="207"/>
      <c r="P202" s="207"/>
      <c r="Q202" s="207"/>
      <c r="R202" s="207"/>
      <c r="S202" s="207"/>
      <c r="T202" s="20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02" t="s">
        <v>248</v>
      </c>
      <c r="AU202" s="202" t="s">
        <v>91</v>
      </c>
      <c r="AV202" s="13" t="s">
        <v>91</v>
      </c>
      <c r="AW202" s="13" t="s">
        <v>37</v>
      </c>
      <c r="AX202" s="13" t="s">
        <v>82</v>
      </c>
      <c r="AY202" s="202" t="s">
        <v>160</v>
      </c>
    </row>
    <row r="203" s="14" customFormat="1">
      <c r="A203" s="14"/>
      <c r="B203" s="209"/>
      <c r="C203" s="14"/>
      <c r="D203" s="192" t="s">
        <v>248</v>
      </c>
      <c r="E203" s="210" t="s">
        <v>1</v>
      </c>
      <c r="F203" s="211" t="s">
        <v>250</v>
      </c>
      <c r="G203" s="14"/>
      <c r="H203" s="212">
        <v>0.80000000000000004</v>
      </c>
      <c r="I203" s="213"/>
      <c r="J203" s="14"/>
      <c r="K203" s="14"/>
      <c r="L203" s="209"/>
      <c r="M203" s="214"/>
      <c r="N203" s="215"/>
      <c r="O203" s="215"/>
      <c r="P203" s="215"/>
      <c r="Q203" s="215"/>
      <c r="R203" s="215"/>
      <c r="S203" s="215"/>
      <c r="T203" s="21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10" t="s">
        <v>248</v>
      </c>
      <c r="AU203" s="210" t="s">
        <v>91</v>
      </c>
      <c r="AV203" s="14" t="s">
        <v>159</v>
      </c>
      <c r="AW203" s="14" t="s">
        <v>37</v>
      </c>
      <c r="AX203" s="14" t="s">
        <v>89</v>
      </c>
      <c r="AY203" s="210" t="s">
        <v>160</v>
      </c>
    </row>
    <row r="204" s="2" customFormat="1" ht="24.15" customHeight="1">
      <c r="A204" s="37"/>
      <c r="B204" s="178"/>
      <c r="C204" s="179" t="s">
        <v>368</v>
      </c>
      <c r="D204" s="179" t="s">
        <v>162</v>
      </c>
      <c r="E204" s="180" t="s">
        <v>2776</v>
      </c>
      <c r="F204" s="181" t="s">
        <v>2777</v>
      </c>
      <c r="G204" s="182" t="s">
        <v>515</v>
      </c>
      <c r="H204" s="183">
        <v>6.0999999999999996</v>
      </c>
      <c r="I204" s="184"/>
      <c r="J204" s="185">
        <f>ROUND(I204*H204,2)</f>
        <v>0</v>
      </c>
      <c r="K204" s="181" t="s">
        <v>245</v>
      </c>
      <c r="L204" s="38"/>
      <c r="M204" s="186" t="s">
        <v>1</v>
      </c>
      <c r="N204" s="187" t="s">
        <v>47</v>
      </c>
      <c r="O204" s="76"/>
      <c r="P204" s="188">
        <f>O204*H204</f>
        <v>0</v>
      </c>
      <c r="Q204" s="188">
        <v>0</v>
      </c>
      <c r="R204" s="188">
        <f>Q204*H204</f>
        <v>0</v>
      </c>
      <c r="S204" s="188">
        <v>0.042000000000000003</v>
      </c>
      <c r="T204" s="189">
        <f>S204*H204</f>
        <v>0.25619999999999998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90" t="s">
        <v>159</v>
      </c>
      <c r="AT204" s="190" t="s">
        <v>162</v>
      </c>
      <c r="AU204" s="190" t="s">
        <v>91</v>
      </c>
      <c r="AY204" s="18" t="s">
        <v>160</v>
      </c>
      <c r="BE204" s="191">
        <f>IF(N204="základní",J204,0)</f>
        <v>0</v>
      </c>
      <c r="BF204" s="191">
        <f>IF(N204="snížená",J204,0)</f>
        <v>0</v>
      </c>
      <c r="BG204" s="191">
        <f>IF(N204="zákl. přenesená",J204,0)</f>
        <v>0</v>
      </c>
      <c r="BH204" s="191">
        <f>IF(N204="sníž. přenesená",J204,0)</f>
        <v>0</v>
      </c>
      <c r="BI204" s="191">
        <f>IF(N204="nulová",J204,0)</f>
        <v>0</v>
      </c>
      <c r="BJ204" s="18" t="s">
        <v>89</v>
      </c>
      <c r="BK204" s="191">
        <f>ROUND(I204*H204,2)</f>
        <v>0</v>
      </c>
      <c r="BL204" s="18" t="s">
        <v>159</v>
      </c>
      <c r="BM204" s="190" t="s">
        <v>2778</v>
      </c>
    </row>
    <row r="205" s="2" customFormat="1">
      <c r="A205" s="37"/>
      <c r="B205" s="38"/>
      <c r="C205" s="37"/>
      <c r="D205" s="192" t="s">
        <v>167</v>
      </c>
      <c r="E205" s="37"/>
      <c r="F205" s="193" t="s">
        <v>2779</v>
      </c>
      <c r="G205" s="37"/>
      <c r="H205" s="37"/>
      <c r="I205" s="194"/>
      <c r="J205" s="37"/>
      <c r="K205" s="37"/>
      <c r="L205" s="38"/>
      <c r="M205" s="195"/>
      <c r="N205" s="196"/>
      <c r="O205" s="76"/>
      <c r="P205" s="76"/>
      <c r="Q205" s="76"/>
      <c r="R205" s="76"/>
      <c r="S205" s="76"/>
      <c r="T205" s="77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8" t="s">
        <v>167</v>
      </c>
      <c r="AU205" s="18" t="s">
        <v>91</v>
      </c>
    </row>
    <row r="206" s="15" customFormat="1">
      <c r="A206" s="15"/>
      <c r="B206" s="217"/>
      <c r="C206" s="15"/>
      <c r="D206" s="192" t="s">
        <v>248</v>
      </c>
      <c r="E206" s="218" t="s">
        <v>1</v>
      </c>
      <c r="F206" s="219" t="s">
        <v>2780</v>
      </c>
      <c r="G206" s="15"/>
      <c r="H206" s="218" t="s">
        <v>1</v>
      </c>
      <c r="I206" s="220"/>
      <c r="J206" s="15"/>
      <c r="K206" s="15"/>
      <c r="L206" s="217"/>
      <c r="M206" s="221"/>
      <c r="N206" s="222"/>
      <c r="O206" s="222"/>
      <c r="P206" s="222"/>
      <c r="Q206" s="222"/>
      <c r="R206" s="222"/>
      <c r="S206" s="222"/>
      <c r="T206" s="223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18" t="s">
        <v>248</v>
      </c>
      <c r="AU206" s="218" t="s">
        <v>91</v>
      </c>
      <c r="AV206" s="15" t="s">
        <v>89</v>
      </c>
      <c r="AW206" s="15" t="s">
        <v>37</v>
      </c>
      <c r="AX206" s="15" t="s">
        <v>82</v>
      </c>
      <c r="AY206" s="218" t="s">
        <v>160</v>
      </c>
    </row>
    <row r="207" s="13" customFormat="1">
      <c r="A207" s="13"/>
      <c r="B207" s="201"/>
      <c r="C207" s="13"/>
      <c r="D207" s="192" t="s">
        <v>248</v>
      </c>
      <c r="E207" s="202" t="s">
        <v>1</v>
      </c>
      <c r="F207" s="203" t="s">
        <v>2781</v>
      </c>
      <c r="G207" s="13"/>
      <c r="H207" s="204">
        <v>1.6000000000000001</v>
      </c>
      <c r="I207" s="205"/>
      <c r="J207" s="13"/>
      <c r="K207" s="13"/>
      <c r="L207" s="201"/>
      <c r="M207" s="206"/>
      <c r="N207" s="207"/>
      <c r="O207" s="207"/>
      <c r="P207" s="207"/>
      <c r="Q207" s="207"/>
      <c r="R207" s="207"/>
      <c r="S207" s="207"/>
      <c r="T207" s="20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02" t="s">
        <v>248</v>
      </c>
      <c r="AU207" s="202" t="s">
        <v>91</v>
      </c>
      <c r="AV207" s="13" t="s">
        <v>91</v>
      </c>
      <c r="AW207" s="13" t="s">
        <v>37</v>
      </c>
      <c r="AX207" s="13" t="s">
        <v>82</v>
      </c>
      <c r="AY207" s="202" t="s">
        <v>160</v>
      </c>
    </row>
    <row r="208" s="15" customFormat="1">
      <c r="A208" s="15"/>
      <c r="B208" s="217"/>
      <c r="C208" s="15"/>
      <c r="D208" s="192" t="s">
        <v>248</v>
      </c>
      <c r="E208" s="218" t="s">
        <v>1</v>
      </c>
      <c r="F208" s="219" t="s">
        <v>2700</v>
      </c>
      <c r="G208" s="15"/>
      <c r="H208" s="218" t="s">
        <v>1</v>
      </c>
      <c r="I208" s="220"/>
      <c r="J208" s="15"/>
      <c r="K208" s="15"/>
      <c r="L208" s="217"/>
      <c r="M208" s="221"/>
      <c r="N208" s="222"/>
      <c r="O208" s="222"/>
      <c r="P208" s="222"/>
      <c r="Q208" s="222"/>
      <c r="R208" s="222"/>
      <c r="S208" s="222"/>
      <c r="T208" s="223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18" t="s">
        <v>248</v>
      </c>
      <c r="AU208" s="218" t="s">
        <v>91</v>
      </c>
      <c r="AV208" s="15" t="s">
        <v>89</v>
      </c>
      <c r="AW208" s="15" t="s">
        <v>37</v>
      </c>
      <c r="AX208" s="15" t="s">
        <v>82</v>
      </c>
      <c r="AY208" s="218" t="s">
        <v>160</v>
      </c>
    </row>
    <row r="209" s="13" customFormat="1">
      <c r="A209" s="13"/>
      <c r="B209" s="201"/>
      <c r="C209" s="13"/>
      <c r="D209" s="192" t="s">
        <v>248</v>
      </c>
      <c r="E209" s="202" t="s">
        <v>1</v>
      </c>
      <c r="F209" s="203" t="s">
        <v>2782</v>
      </c>
      <c r="G209" s="13"/>
      <c r="H209" s="204">
        <v>4.5</v>
      </c>
      <c r="I209" s="205"/>
      <c r="J209" s="13"/>
      <c r="K209" s="13"/>
      <c r="L209" s="201"/>
      <c r="M209" s="206"/>
      <c r="N209" s="207"/>
      <c r="O209" s="207"/>
      <c r="P209" s="207"/>
      <c r="Q209" s="207"/>
      <c r="R209" s="207"/>
      <c r="S209" s="207"/>
      <c r="T209" s="20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02" t="s">
        <v>248</v>
      </c>
      <c r="AU209" s="202" t="s">
        <v>91</v>
      </c>
      <c r="AV209" s="13" t="s">
        <v>91</v>
      </c>
      <c r="AW209" s="13" t="s">
        <v>37</v>
      </c>
      <c r="AX209" s="13" t="s">
        <v>82</v>
      </c>
      <c r="AY209" s="202" t="s">
        <v>160</v>
      </c>
    </row>
    <row r="210" s="14" customFormat="1">
      <c r="A210" s="14"/>
      <c r="B210" s="209"/>
      <c r="C210" s="14"/>
      <c r="D210" s="192" t="s">
        <v>248</v>
      </c>
      <c r="E210" s="210" t="s">
        <v>1</v>
      </c>
      <c r="F210" s="211" t="s">
        <v>250</v>
      </c>
      <c r="G210" s="14"/>
      <c r="H210" s="212">
        <v>6.0999999999999996</v>
      </c>
      <c r="I210" s="213"/>
      <c r="J210" s="14"/>
      <c r="K210" s="14"/>
      <c r="L210" s="209"/>
      <c r="M210" s="214"/>
      <c r="N210" s="215"/>
      <c r="O210" s="215"/>
      <c r="P210" s="215"/>
      <c r="Q210" s="215"/>
      <c r="R210" s="215"/>
      <c r="S210" s="215"/>
      <c r="T210" s="21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10" t="s">
        <v>248</v>
      </c>
      <c r="AU210" s="210" t="s">
        <v>91</v>
      </c>
      <c r="AV210" s="14" t="s">
        <v>159</v>
      </c>
      <c r="AW210" s="14" t="s">
        <v>37</v>
      </c>
      <c r="AX210" s="14" t="s">
        <v>89</v>
      </c>
      <c r="AY210" s="210" t="s">
        <v>160</v>
      </c>
    </row>
    <row r="211" s="2" customFormat="1" ht="24.15" customHeight="1">
      <c r="A211" s="37"/>
      <c r="B211" s="178"/>
      <c r="C211" s="179" t="s">
        <v>374</v>
      </c>
      <c r="D211" s="179" t="s">
        <v>162</v>
      </c>
      <c r="E211" s="180" t="s">
        <v>2783</v>
      </c>
      <c r="F211" s="181" t="s">
        <v>2784</v>
      </c>
      <c r="G211" s="182" t="s">
        <v>515</v>
      </c>
      <c r="H211" s="183">
        <v>2.5</v>
      </c>
      <c r="I211" s="184"/>
      <c r="J211" s="185">
        <f>ROUND(I211*H211,2)</f>
        <v>0</v>
      </c>
      <c r="K211" s="181" t="s">
        <v>245</v>
      </c>
      <c r="L211" s="38"/>
      <c r="M211" s="186" t="s">
        <v>1</v>
      </c>
      <c r="N211" s="187" t="s">
        <v>47</v>
      </c>
      <c r="O211" s="76"/>
      <c r="P211" s="188">
        <f>O211*H211</f>
        <v>0</v>
      </c>
      <c r="Q211" s="188">
        <v>0</v>
      </c>
      <c r="R211" s="188">
        <f>Q211*H211</f>
        <v>0</v>
      </c>
      <c r="S211" s="188">
        <v>0.036999999999999998</v>
      </c>
      <c r="T211" s="189">
        <f>S211*H211</f>
        <v>0.092499999999999999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90" t="s">
        <v>159</v>
      </c>
      <c r="AT211" s="190" t="s">
        <v>162</v>
      </c>
      <c r="AU211" s="190" t="s">
        <v>91</v>
      </c>
      <c r="AY211" s="18" t="s">
        <v>160</v>
      </c>
      <c r="BE211" s="191">
        <f>IF(N211="základní",J211,0)</f>
        <v>0</v>
      </c>
      <c r="BF211" s="191">
        <f>IF(N211="snížená",J211,0)</f>
        <v>0</v>
      </c>
      <c r="BG211" s="191">
        <f>IF(N211="zákl. přenesená",J211,0)</f>
        <v>0</v>
      </c>
      <c r="BH211" s="191">
        <f>IF(N211="sníž. přenesená",J211,0)</f>
        <v>0</v>
      </c>
      <c r="BI211" s="191">
        <f>IF(N211="nulová",J211,0)</f>
        <v>0</v>
      </c>
      <c r="BJ211" s="18" t="s">
        <v>89</v>
      </c>
      <c r="BK211" s="191">
        <f>ROUND(I211*H211,2)</f>
        <v>0</v>
      </c>
      <c r="BL211" s="18" t="s">
        <v>159</v>
      </c>
      <c r="BM211" s="190" t="s">
        <v>2785</v>
      </c>
    </row>
    <row r="212" s="2" customFormat="1">
      <c r="A212" s="37"/>
      <c r="B212" s="38"/>
      <c r="C212" s="37"/>
      <c r="D212" s="192" t="s">
        <v>167</v>
      </c>
      <c r="E212" s="37"/>
      <c r="F212" s="193" t="s">
        <v>2786</v>
      </c>
      <c r="G212" s="37"/>
      <c r="H212" s="37"/>
      <c r="I212" s="194"/>
      <c r="J212" s="37"/>
      <c r="K212" s="37"/>
      <c r="L212" s="38"/>
      <c r="M212" s="195"/>
      <c r="N212" s="196"/>
      <c r="O212" s="76"/>
      <c r="P212" s="76"/>
      <c r="Q212" s="76"/>
      <c r="R212" s="76"/>
      <c r="S212" s="76"/>
      <c r="T212" s="77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8" t="s">
        <v>167</v>
      </c>
      <c r="AU212" s="18" t="s">
        <v>91</v>
      </c>
    </row>
    <row r="213" s="15" customFormat="1">
      <c r="A213" s="15"/>
      <c r="B213" s="217"/>
      <c r="C213" s="15"/>
      <c r="D213" s="192" t="s">
        <v>248</v>
      </c>
      <c r="E213" s="218" t="s">
        <v>1</v>
      </c>
      <c r="F213" s="219" t="s">
        <v>2787</v>
      </c>
      <c r="G213" s="15"/>
      <c r="H213" s="218" t="s">
        <v>1</v>
      </c>
      <c r="I213" s="220"/>
      <c r="J213" s="15"/>
      <c r="K213" s="15"/>
      <c r="L213" s="217"/>
      <c r="M213" s="221"/>
      <c r="N213" s="222"/>
      <c r="O213" s="222"/>
      <c r="P213" s="222"/>
      <c r="Q213" s="222"/>
      <c r="R213" s="222"/>
      <c r="S213" s="222"/>
      <c r="T213" s="223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18" t="s">
        <v>248</v>
      </c>
      <c r="AU213" s="218" t="s">
        <v>91</v>
      </c>
      <c r="AV213" s="15" t="s">
        <v>89</v>
      </c>
      <c r="AW213" s="15" t="s">
        <v>37</v>
      </c>
      <c r="AX213" s="15" t="s">
        <v>82</v>
      </c>
      <c r="AY213" s="218" t="s">
        <v>160</v>
      </c>
    </row>
    <row r="214" s="13" customFormat="1">
      <c r="A214" s="13"/>
      <c r="B214" s="201"/>
      <c r="C214" s="13"/>
      <c r="D214" s="192" t="s">
        <v>248</v>
      </c>
      <c r="E214" s="202" t="s">
        <v>1</v>
      </c>
      <c r="F214" s="203" t="s">
        <v>2788</v>
      </c>
      <c r="G214" s="13"/>
      <c r="H214" s="204">
        <v>2.5</v>
      </c>
      <c r="I214" s="205"/>
      <c r="J214" s="13"/>
      <c r="K214" s="13"/>
      <c r="L214" s="201"/>
      <c r="M214" s="206"/>
      <c r="N214" s="207"/>
      <c r="O214" s="207"/>
      <c r="P214" s="207"/>
      <c r="Q214" s="207"/>
      <c r="R214" s="207"/>
      <c r="S214" s="207"/>
      <c r="T214" s="20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02" t="s">
        <v>248</v>
      </c>
      <c r="AU214" s="202" t="s">
        <v>91</v>
      </c>
      <c r="AV214" s="13" t="s">
        <v>91</v>
      </c>
      <c r="AW214" s="13" t="s">
        <v>37</v>
      </c>
      <c r="AX214" s="13" t="s">
        <v>82</v>
      </c>
      <c r="AY214" s="202" t="s">
        <v>160</v>
      </c>
    </row>
    <row r="215" s="14" customFormat="1">
      <c r="A215" s="14"/>
      <c r="B215" s="209"/>
      <c r="C215" s="14"/>
      <c r="D215" s="192" t="s">
        <v>248</v>
      </c>
      <c r="E215" s="210" t="s">
        <v>1</v>
      </c>
      <c r="F215" s="211" t="s">
        <v>250</v>
      </c>
      <c r="G215" s="14"/>
      <c r="H215" s="212">
        <v>2.5</v>
      </c>
      <c r="I215" s="213"/>
      <c r="J215" s="14"/>
      <c r="K215" s="14"/>
      <c r="L215" s="209"/>
      <c r="M215" s="214"/>
      <c r="N215" s="215"/>
      <c r="O215" s="215"/>
      <c r="P215" s="215"/>
      <c r="Q215" s="215"/>
      <c r="R215" s="215"/>
      <c r="S215" s="215"/>
      <c r="T215" s="21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10" t="s">
        <v>248</v>
      </c>
      <c r="AU215" s="210" t="s">
        <v>91</v>
      </c>
      <c r="AV215" s="14" t="s">
        <v>159</v>
      </c>
      <c r="AW215" s="14" t="s">
        <v>37</v>
      </c>
      <c r="AX215" s="14" t="s">
        <v>89</v>
      </c>
      <c r="AY215" s="210" t="s">
        <v>160</v>
      </c>
    </row>
    <row r="216" s="2" customFormat="1" ht="24.15" customHeight="1">
      <c r="A216" s="37"/>
      <c r="B216" s="178"/>
      <c r="C216" s="179" t="s">
        <v>7</v>
      </c>
      <c r="D216" s="179" t="s">
        <v>162</v>
      </c>
      <c r="E216" s="180" t="s">
        <v>2789</v>
      </c>
      <c r="F216" s="181" t="s">
        <v>2790</v>
      </c>
      <c r="G216" s="182" t="s">
        <v>515</v>
      </c>
      <c r="H216" s="183">
        <v>16</v>
      </c>
      <c r="I216" s="184"/>
      <c r="J216" s="185">
        <f>ROUND(I216*H216,2)</f>
        <v>0</v>
      </c>
      <c r="K216" s="181" t="s">
        <v>245</v>
      </c>
      <c r="L216" s="38"/>
      <c r="M216" s="186" t="s">
        <v>1</v>
      </c>
      <c r="N216" s="187" t="s">
        <v>47</v>
      </c>
      <c r="O216" s="76"/>
      <c r="P216" s="188">
        <f>O216*H216</f>
        <v>0</v>
      </c>
      <c r="Q216" s="188">
        <v>0.00123</v>
      </c>
      <c r="R216" s="188">
        <f>Q216*H216</f>
        <v>0.01968</v>
      </c>
      <c r="S216" s="188">
        <v>0.017000000000000001</v>
      </c>
      <c r="T216" s="189">
        <f>S216*H216</f>
        <v>0.27200000000000002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90" t="s">
        <v>159</v>
      </c>
      <c r="AT216" s="190" t="s">
        <v>162</v>
      </c>
      <c r="AU216" s="190" t="s">
        <v>91</v>
      </c>
      <c r="AY216" s="18" t="s">
        <v>160</v>
      </c>
      <c r="BE216" s="191">
        <f>IF(N216="základní",J216,0)</f>
        <v>0</v>
      </c>
      <c r="BF216" s="191">
        <f>IF(N216="snížená",J216,0)</f>
        <v>0</v>
      </c>
      <c r="BG216" s="191">
        <f>IF(N216="zákl. přenesená",J216,0)</f>
        <v>0</v>
      </c>
      <c r="BH216" s="191">
        <f>IF(N216="sníž. přenesená",J216,0)</f>
        <v>0</v>
      </c>
      <c r="BI216" s="191">
        <f>IF(N216="nulová",J216,0)</f>
        <v>0</v>
      </c>
      <c r="BJ216" s="18" t="s">
        <v>89</v>
      </c>
      <c r="BK216" s="191">
        <f>ROUND(I216*H216,2)</f>
        <v>0</v>
      </c>
      <c r="BL216" s="18" t="s">
        <v>159</v>
      </c>
      <c r="BM216" s="190" t="s">
        <v>2791</v>
      </c>
    </row>
    <row r="217" s="2" customFormat="1">
      <c r="A217" s="37"/>
      <c r="B217" s="38"/>
      <c r="C217" s="37"/>
      <c r="D217" s="192" t="s">
        <v>167</v>
      </c>
      <c r="E217" s="37"/>
      <c r="F217" s="193" t="s">
        <v>2792</v>
      </c>
      <c r="G217" s="37"/>
      <c r="H217" s="37"/>
      <c r="I217" s="194"/>
      <c r="J217" s="37"/>
      <c r="K217" s="37"/>
      <c r="L217" s="38"/>
      <c r="M217" s="195"/>
      <c r="N217" s="196"/>
      <c r="O217" s="76"/>
      <c r="P217" s="76"/>
      <c r="Q217" s="76"/>
      <c r="R217" s="76"/>
      <c r="S217" s="76"/>
      <c r="T217" s="77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8" t="s">
        <v>167</v>
      </c>
      <c r="AU217" s="18" t="s">
        <v>91</v>
      </c>
    </row>
    <row r="218" s="15" customFormat="1">
      <c r="A218" s="15"/>
      <c r="B218" s="217"/>
      <c r="C218" s="15"/>
      <c r="D218" s="192" t="s">
        <v>248</v>
      </c>
      <c r="E218" s="218" t="s">
        <v>1</v>
      </c>
      <c r="F218" s="219" t="s">
        <v>2721</v>
      </c>
      <c r="G218" s="15"/>
      <c r="H218" s="218" t="s">
        <v>1</v>
      </c>
      <c r="I218" s="220"/>
      <c r="J218" s="15"/>
      <c r="K218" s="15"/>
      <c r="L218" s="217"/>
      <c r="M218" s="221"/>
      <c r="N218" s="222"/>
      <c r="O218" s="222"/>
      <c r="P218" s="222"/>
      <c r="Q218" s="222"/>
      <c r="R218" s="222"/>
      <c r="S218" s="222"/>
      <c r="T218" s="223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18" t="s">
        <v>248</v>
      </c>
      <c r="AU218" s="218" t="s">
        <v>91</v>
      </c>
      <c r="AV218" s="15" t="s">
        <v>89</v>
      </c>
      <c r="AW218" s="15" t="s">
        <v>37</v>
      </c>
      <c r="AX218" s="15" t="s">
        <v>82</v>
      </c>
      <c r="AY218" s="218" t="s">
        <v>160</v>
      </c>
    </row>
    <row r="219" s="13" customFormat="1">
      <c r="A219" s="13"/>
      <c r="B219" s="201"/>
      <c r="C219" s="13"/>
      <c r="D219" s="192" t="s">
        <v>248</v>
      </c>
      <c r="E219" s="202" t="s">
        <v>1</v>
      </c>
      <c r="F219" s="203" t="s">
        <v>2793</v>
      </c>
      <c r="G219" s="13"/>
      <c r="H219" s="204">
        <v>16</v>
      </c>
      <c r="I219" s="205"/>
      <c r="J219" s="13"/>
      <c r="K219" s="13"/>
      <c r="L219" s="201"/>
      <c r="M219" s="206"/>
      <c r="N219" s="207"/>
      <c r="O219" s="207"/>
      <c r="P219" s="207"/>
      <c r="Q219" s="207"/>
      <c r="R219" s="207"/>
      <c r="S219" s="207"/>
      <c r="T219" s="20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02" t="s">
        <v>248</v>
      </c>
      <c r="AU219" s="202" t="s">
        <v>91</v>
      </c>
      <c r="AV219" s="13" t="s">
        <v>91</v>
      </c>
      <c r="AW219" s="13" t="s">
        <v>37</v>
      </c>
      <c r="AX219" s="13" t="s">
        <v>82</v>
      </c>
      <c r="AY219" s="202" t="s">
        <v>160</v>
      </c>
    </row>
    <row r="220" s="14" customFormat="1">
      <c r="A220" s="14"/>
      <c r="B220" s="209"/>
      <c r="C220" s="14"/>
      <c r="D220" s="192" t="s">
        <v>248</v>
      </c>
      <c r="E220" s="210" t="s">
        <v>1</v>
      </c>
      <c r="F220" s="211" t="s">
        <v>250</v>
      </c>
      <c r="G220" s="14"/>
      <c r="H220" s="212">
        <v>16</v>
      </c>
      <c r="I220" s="213"/>
      <c r="J220" s="14"/>
      <c r="K220" s="14"/>
      <c r="L220" s="209"/>
      <c r="M220" s="214"/>
      <c r="N220" s="215"/>
      <c r="O220" s="215"/>
      <c r="P220" s="215"/>
      <c r="Q220" s="215"/>
      <c r="R220" s="215"/>
      <c r="S220" s="215"/>
      <c r="T220" s="216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10" t="s">
        <v>248</v>
      </c>
      <c r="AU220" s="210" t="s">
        <v>91</v>
      </c>
      <c r="AV220" s="14" t="s">
        <v>159</v>
      </c>
      <c r="AW220" s="14" t="s">
        <v>37</v>
      </c>
      <c r="AX220" s="14" t="s">
        <v>89</v>
      </c>
      <c r="AY220" s="210" t="s">
        <v>160</v>
      </c>
    </row>
    <row r="221" s="2" customFormat="1" ht="24.15" customHeight="1">
      <c r="A221" s="37"/>
      <c r="B221" s="178"/>
      <c r="C221" s="179" t="s">
        <v>388</v>
      </c>
      <c r="D221" s="179" t="s">
        <v>162</v>
      </c>
      <c r="E221" s="180" t="s">
        <v>2794</v>
      </c>
      <c r="F221" s="181" t="s">
        <v>2795</v>
      </c>
      <c r="G221" s="182" t="s">
        <v>515</v>
      </c>
      <c r="H221" s="183">
        <v>1</v>
      </c>
      <c r="I221" s="184"/>
      <c r="J221" s="185">
        <f>ROUND(I221*H221,2)</f>
        <v>0</v>
      </c>
      <c r="K221" s="181" t="s">
        <v>245</v>
      </c>
      <c r="L221" s="38"/>
      <c r="M221" s="186" t="s">
        <v>1</v>
      </c>
      <c r="N221" s="187" t="s">
        <v>47</v>
      </c>
      <c r="O221" s="76"/>
      <c r="P221" s="188">
        <f>O221*H221</f>
        <v>0</v>
      </c>
      <c r="Q221" s="188">
        <v>0.00316</v>
      </c>
      <c r="R221" s="188">
        <f>Q221*H221</f>
        <v>0.00316</v>
      </c>
      <c r="S221" s="188">
        <v>0.069000000000000006</v>
      </c>
      <c r="T221" s="189">
        <f>S221*H221</f>
        <v>0.069000000000000006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90" t="s">
        <v>159</v>
      </c>
      <c r="AT221" s="190" t="s">
        <v>162</v>
      </c>
      <c r="AU221" s="190" t="s">
        <v>91</v>
      </c>
      <c r="AY221" s="18" t="s">
        <v>160</v>
      </c>
      <c r="BE221" s="191">
        <f>IF(N221="základní",J221,0)</f>
        <v>0</v>
      </c>
      <c r="BF221" s="191">
        <f>IF(N221="snížená",J221,0)</f>
        <v>0</v>
      </c>
      <c r="BG221" s="191">
        <f>IF(N221="zákl. přenesená",J221,0)</f>
        <v>0</v>
      </c>
      <c r="BH221" s="191">
        <f>IF(N221="sníž. přenesená",J221,0)</f>
        <v>0</v>
      </c>
      <c r="BI221" s="191">
        <f>IF(N221="nulová",J221,0)</f>
        <v>0</v>
      </c>
      <c r="BJ221" s="18" t="s">
        <v>89</v>
      </c>
      <c r="BK221" s="191">
        <f>ROUND(I221*H221,2)</f>
        <v>0</v>
      </c>
      <c r="BL221" s="18" t="s">
        <v>159</v>
      </c>
      <c r="BM221" s="190" t="s">
        <v>2796</v>
      </c>
    </row>
    <row r="222" s="2" customFormat="1">
      <c r="A222" s="37"/>
      <c r="B222" s="38"/>
      <c r="C222" s="37"/>
      <c r="D222" s="192" t="s">
        <v>167</v>
      </c>
      <c r="E222" s="37"/>
      <c r="F222" s="193" t="s">
        <v>2797</v>
      </c>
      <c r="G222" s="37"/>
      <c r="H222" s="37"/>
      <c r="I222" s="194"/>
      <c r="J222" s="37"/>
      <c r="K222" s="37"/>
      <c r="L222" s="38"/>
      <c r="M222" s="195"/>
      <c r="N222" s="196"/>
      <c r="O222" s="76"/>
      <c r="P222" s="76"/>
      <c r="Q222" s="76"/>
      <c r="R222" s="76"/>
      <c r="S222" s="76"/>
      <c r="T222" s="7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8" t="s">
        <v>167</v>
      </c>
      <c r="AU222" s="18" t="s">
        <v>91</v>
      </c>
    </row>
    <row r="223" s="15" customFormat="1">
      <c r="A223" s="15"/>
      <c r="B223" s="217"/>
      <c r="C223" s="15"/>
      <c r="D223" s="192" t="s">
        <v>248</v>
      </c>
      <c r="E223" s="218" t="s">
        <v>1</v>
      </c>
      <c r="F223" s="219" t="s">
        <v>2798</v>
      </c>
      <c r="G223" s="15"/>
      <c r="H223" s="218" t="s">
        <v>1</v>
      </c>
      <c r="I223" s="220"/>
      <c r="J223" s="15"/>
      <c r="K223" s="15"/>
      <c r="L223" s="217"/>
      <c r="M223" s="221"/>
      <c r="N223" s="222"/>
      <c r="O223" s="222"/>
      <c r="P223" s="222"/>
      <c r="Q223" s="222"/>
      <c r="R223" s="222"/>
      <c r="S223" s="222"/>
      <c r="T223" s="223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18" t="s">
        <v>248</v>
      </c>
      <c r="AU223" s="218" t="s">
        <v>91</v>
      </c>
      <c r="AV223" s="15" t="s">
        <v>89</v>
      </c>
      <c r="AW223" s="15" t="s">
        <v>37</v>
      </c>
      <c r="AX223" s="15" t="s">
        <v>82</v>
      </c>
      <c r="AY223" s="218" t="s">
        <v>160</v>
      </c>
    </row>
    <row r="224" s="13" customFormat="1">
      <c r="A224" s="13"/>
      <c r="B224" s="201"/>
      <c r="C224" s="13"/>
      <c r="D224" s="192" t="s">
        <v>248</v>
      </c>
      <c r="E224" s="202" t="s">
        <v>1</v>
      </c>
      <c r="F224" s="203" t="s">
        <v>89</v>
      </c>
      <c r="G224" s="13"/>
      <c r="H224" s="204">
        <v>1</v>
      </c>
      <c r="I224" s="205"/>
      <c r="J224" s="13"/>
      <c r="K224" s="13"/>
      <c r="L224" s="201"/>
      <c r="M224" s="206"/>
      <c r="N224" s="207"/>
      <c r="O224" s="207"/>
      <c r="P224" s="207"/>
      <c r="Q224" s="207"/>
      <c r="R224" s="207"/>
      <c r="S224" s="207"/>
      <c r="T224" s="20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02" t="s">
        <v>248</v>
      </c>
      <c r="AU224" s="202" t="s">
        <v>91</v>
      </c>
      <c r="AV224" s="13" t="s">
        <v>91</v>
      </c>
      <c r="AW224" s="13" t="s">
        <v>37</v>
      </c>
      <c r="AX224" s="13" t="s">
        <v>82</v>
      </c>
      <c r="AY224" s="202" t="s">
        <v>160</v>
      </c>
    </row>
    <row r="225" s="14" customFormat="1">
      <c r="A225" s="14"/>
      <c r="B225" s="209"/>
      <c r="C225" s="14"/>
      <c r="D225" s="192" t="s">
        <v>248</v>
      </c>
      <c r="E225" s="210" t="s">
        <v>1</v>
      </c>
      <c r="F225" s="211" t="s">
        <v>250</v>
      </c>
      <c r="G225" s="14"/>
      <c r="H225" s="212">
        <v>1</v>
      </c>
      <c r="I225" s="213"/>
      <c r="J225" s="14"/>
      <c r="K225" s="14"/>
      <c r="L225" s="209"/>
      <c r="M225" s="214"/>
      <c r="N225" s="215"/>
      <c r="O225" s="215"/>
      <c r="P225" s="215"/>
      <c r="Q225" s="215"/>
      <c r="R225" s="215"/>
      <c r="S225" s="215"/>
      <c r="T225" s="21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10" t="s">
        <v>248</v>
      </c>
      <c r="AU225" s="210" t="s">
        <v>91</v>
      </c>
      <c r="AV225" s="14" t="s">
        <v>159</v>
      </c>
      <c r="AW225" s="14" t="s">
        <v>37</v>
      </c>
      <c r="AX225" s="14" t="s">
        <v>89</v>
      </c>
      <c r="AY225" s="210" t="s">
        <v>160</v>
      </c>
    </row>
    <row r="226" s="2" customFormat="1" ht="24.15" customHeight="1">
      <c r="A226" s="37"/>
      <c r="B226" s="178"/>
      <c r="C226" s="179" t="s">
        <v>397</v>
      </c>
      <c r="D226" s="179" t="s">
        <v>162</v>
      </c>
      <c r="E226" s="180" t="s">
        <v>275</v>
      </c>
      <c r="F226" s="181" t="s">
        <v>276</v>
      </c>
      <c r="G226" s="182" t="s">
        <v>244</v>
      </c>
      <c r="H226" s="183">
        <v>37.5</v>
      </c>
      <c r="I226" s="184"/>
      <c r="J226" s="185">
        <f>ROUND(I226*H226,2)</f>
        <v>0</v>
      </c>
      <c r="K226" s="181" t="s">
        <v>245</v>
      </c>
      <c r="L226" s="38"/>
      <c r="M226" s="186" t="s">
        <v>1</v>
      </c>
      <c r="N226" s="187" t="s">
        <v>47</v>
      </c>
      <c r="O226" s="76"/>
      <c r="P226" s="188">
        <f>O226*H226</f>
        <v>0</v>
      </c>
      <c r="Q226" s="188">
        <v>0</v>
      </c>
      <c r="R226" s="188">
        <f>Q226*H226</f>
        <v>0</v>
      </c>
      <c r="S226" s="188">
        <v>0.068000000000000005</v>
      </c>
      <c r="T226" s="189">
        <f>S226*H226</f>
        <v>2.5500000000000003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90" t="s">
        <v>159</v>
      </c>
      <c r="AT226" s="190" t="s">
        <v>162</v>
      </c>
      <c r="AU226" s="190" t="s">
        <v>91</v>
      </c>
      <c r="AY226" s="18" t="s">
        <v>160</v>
      </c>
      <c r="BE226" s="191">
        <f>IF(N226="základní",J226,0)</f>
        <v>0</v>
      </c>
      <c r="BF226" s="191">
        <f>IF(N226="snížená",J226,0)</f>
        <v>0</v>
      </c>
      <c r="BG226" s="191">
        <f>IF(N226="zákl. přenesená",J226,0)</f>
        <v>0</v>
      </c>
      <c r="BH226" s="191">
        <f>IF(N226="sníž. přenesená",J226,0)</f>
        <v>0</v>
      </c>
      <c r="BI226" s="191">
        <f>IF(N226="nulová",J226,0)</f>
        <v>0</v>
      </c>
      <c r="BJ226" s="18" t="s">
        <v>89</v>
      </c>
      <c r="BK226" s="191">
        <f>ROUND(I226*H226,2)</f>
        <v>0</v>
      </c>
      <c r="BL226" s="18" t="s">
        <v>159</v>
      </c>
      <c r="BM226" s="190" t="s">
        <v>2799</v>
      </c>
    </row>
    <row r="227" s="2" customFormat="1">
      <c r="A227" s="37"/>
      <c r="B227" s="38"/>
      <c r="C227" s="37"/>
      <c r="D227" s="192" t="s">
        <v>167</v>
      </c>
      <c r="E227" s="37"/>
      <c r="F227" s="193" t="s">
        <v>278</v>
      </c>
      <c r="G227" s="37"/>
      <c r="H227" s="37"/>
      <c r="I227" s="194"/>
      <c r="J227" s="37"/>
      <c r="K227" s="37"/>
      <c r="L227" s="38"/>
      <c r="M227" s="195"/>
      <c r="N227" s="196"/>
      <c r="O227" s="76"/>
      <c r="P227" s="76"/>
      <c r="Q227" s="76"/>
      <c r="R227" s="76"/>
      <c r="S227" s="76"/>
      <c r="T227" s="77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8" t="s">
        <v>167</v>
      </c>
      <c r="AU227" s="18" t="s">
        <v>91</v>
      </c>
    </row>
    <row r="228" s="15" customFormat="1">
      <c r="A228" s="15"/>
      <c r="B228" s="217"/>
      <c r="C228" s="15"/>
      <c r="D228" s="192" t="s">
        <v>248</v>
      </c>
      <c r="E228" s="218" t="s">
        <v>1</v>
      </c>
      <c r="F228" s="219" t="s">
        <v>2721</v>
      </c>
      <c r="G228" s="15"/>
      <c r="H228" s="218" t="s">
        <v>1</v>
      </c>
      <c r="I228" s="220"/>
      <c r="J228" s="15"/>
      <c r="K228" s="15"/>
      <c r="L228" s="217"/>
      <c r="M228" s="221"/>
      <c r="N228" s="222"/>
      <c r="O228" s="222"/>
      <c r="P228" s="222"/>
      <c r="Q228" s="222"/>
      <c r="R228" s="222"/>
      <c r="S228" s="222"/>
      <c r="T228" s="223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18" t="s">
        <v>248</v>
      </c>
      <c r="AU228" s="218" t="s">
        <v>91</v>
      </c>
      <c r="AV228" s="15" t="s">
        <v>89</v>
      </c>
      <c r="AW228" s="15" t="s">
        <v>37</v>
      </c>
      <c r="AX228" s="15" t="s">
        <v>82</v>
      </c>
      <c r="AY228" s="218" t="s">
        <v>160</v>
      </c>
    </row>
    <row r="229" s="13" customFormat="1">
      <c r="A229" s="13"/>
      <c r="B229" s="201"/>
      <c r="C229" s="13"/>
      <c r="D229" s="192" t="s">
        <v>248</v>
      </c>
      <c r="E229" s="202" t="s">
        <v>1</v>
      </c>
      <c r="F229" s="203" t="s">
        <v>2800</v>
      </c>
      <c r="G229" s="13"/>
      <c r="H229" s="204">
        <v>37.5</v>
      </c>
      <c r="I229" s="205"/>
      <c r="J229" s="13"/>
      <c r="K229" s="13"/>
      <c r="L229" s="201"/>
      <c r="M229" s="206"/>
      <c r="N229" s="207"/>
      <c r="O229" s="207"/>
      <c r="P229" s="207"/>
      <c r="Q229" s="207"/>
      <c r="R229" s="207"/>
      <c r="S229" s="207"/>
      <c r="T229" s="20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02" t="s">
        <v>248</v>
      </c>
      <c r="AU229" s="202" t="s">
        <v>91</v>
      </c>
      <c r="AV229" s="13" t="s">
        <v>91</v>
      </c>
      <c r="AW229" s="13" t="s">
        <v>37</v>
      </c>
      <c r="AX229" s="13" t="s">
        <v>82</v>
      </c>
      <c r="AY229" s="202" t="s">
        <v>160</v>
      </c>
    </row>
    <row r="230" s="14" customFormat="1">
      <c r="A230" s="14"/>
      <c r="B230" s="209"/>
      <c r="C230" s="14"/>
      <c r="D230" s="192" t="s">
        <v>248</v>
      </c>
      <c r="E230" s="210" t="s">
        <v>1</v>
      </c>
      <c r="F230" s="211" t="s">
        <v>250</v>
      </c>
      <c r="G230" s="14"/>
      <c r="H230" s="212">
        <v>37.5</v>
      </c>
      <c r="I230" s="213"/>
      <c r="J230" s="14"/>
      <c r="K230" s="14"/>
      <c r="L230" s="209"/>
      <c r="M230" s="214"/>
      <c r="N230" s="215"/>
      <c r="O230" s="215"/>
      <c r="P230" s="215"/>
      <c r="Q230" s="215"/>
      <c r="R230" s="215"/>
      <c r="S230" s="215"/>
      <c r="T230" s="216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10" t="s">
        <v>248</v>
      </c>
      <c r="AU230" s="210" t="s">
        <v>91</v>
      </c>
      <c r="AV230" s="14" t="s">
        <v>159</v>
      </c>
      <c r="AW230" s="14" t="s">
        <v>37</v>
      </c>
      <c r="AX230" s="14" t="s">
        <v>89</v>
      </c>
      <c r="AY230" s="210" t="s">
        <v>160</v>
      </c>
    </row>
    <row r="231" s="2" customFormat="1" ht="24.15" customHeight="1">
      <c r="A231" s="37"/>
      <c r="B231" s="178"/>
      <c r="C231" s="179" t="s">
        <v>405</v>
      </c>
      <c r="D231" s="179" t="s">
        <v>162</v>
      </c>
      <c r="E231" s="180" t="s">
        <v>2801</v>
      </c>
      <c r="F231" s="181" t="s">
        <v>2802</v>
      </c>
      <c r="G231" s="182" t="s">
        <v>244</v>
      </c>
      <c r="H231" s="183">
        <v>2</v>
      </c>
      <c r="I231" s="184"/>
      <c r="J231" s="185">
        <f>ROUND(I231*H231,2)</f>
        <v>0</v>
      </c>
      <c r="K231" s="181" t="s">
        <v>245</v>
      </c>
      <c r="L231" s="38"/>
      <c r="M231" s="186" t="s">
        <v>1</v>
      </c>
      <c r="N231" s="187" t="s">
        <v>47</v>
      </c>
      <c r="O231" s="76"/>
      <c r="P231" s="188">
        <f>O231*H231</f>
        <v>0</v>
      </c>
      <c r="Q231" s="188">
        <v>0</v>
      </c>
      <c r="R231" s="188">
        <f>Q231*H231</f>
        <v>0</v>
      </c>
      <c r="S231" s="188">
        <v>0.088999999999999996</v>
      </c>
      <c r="T231" s="189">
        <f>S231*H231</f>
        <v>0.17799999999999999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90" t="s">
        <v>159</v>
      </c>
      <c r="AT231" s="190" t="s">
        <v>162</v>
      </c>
      <c r="AU231" s="190" t="s">
        <v>91</v>
      </c>
      <c r="AY231" s="18" t="s">
        <v>160</v>
      </c>
      <c r="BE231" s="191">
        <f>IF(N231="základní",J231,0)</f>
        <v>0</v>
      </c>
      <c r="BF231" s="191">
        <f>IF(N231="snížená",J231,0)</f>
        <v>0</v>
      </c>
      <c r="BG231" s="191">
        <f>IF(N231="zákl. přenesená",J231,0)</f>
        <v>0</v>
      </c>
      <c r="BH231" s="191">
        <f>IF(N231="sníž. přenesená",J231,0)</f>
        <v>0</v>
      </c>
      <c r="BI231" s="191">
        <f>IF(N231="nulová",J231,0)</f>
        <v>0</v>
      </c>
      <c r="BJ231" s="18" t="s">
        <v>89</v>
      </c>
      <c r="BK231" s="191">
        <f>ROUND(I231*H231,2)</f>
        <v>0</v>
      </c>
      <c r="BL231" s="18" t="s">
        <v>159</v>
      </c>
      <c r="BM231" s="190" t="s">
        <v>2803</v>
      </c>
    </row>
    <row r="232" s="2" customFormat="1">
      <c r="A232" s="37"/>
      <c r="B232" s="38"/>
      <c r="C232" s="37"/>
      <c r="D232" s="192" t="s">
        <v>167</v>
      </c>
      <c r="E232" s="37"/>
      <c r="F232" s="193" t="s">
        <v>2804</v>
      </c>
      <c r="G232" s="37"/>
      <c r="H232" s="37"/>
      <c r="I232" s="194"/>
      <c r="J232" s="37"/>
      <c r="K232" s="37"/>
      <c r="L232" s="38"/>
      <c r="M232" s="195"/>
      <c r="N232" s="196"/>
      <c r="O232" s="76"/>
      <c r="P232" s="76"/>
      <c r="Q232" s="76"/>
      <c r="R232" s="76"/>
      <c r="S232" s="76"/>
      <c r="T232" s="77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8" t="s">
        <v>167</v>
      </c>
      <c r="AU232" s="18" t="s">
        <v>91</v>
      </c>
    </row>
    <row r="233" s="15" customFormat="1">
      <c r="A233" s="15"/>
      <c r="B233" s="217"/>
      <c r="C233" s="15"/>
      <c r="D233" s="192" t="s">
        <v>248</v>
      </c>
      <c r="E233" s="218" t="s">
        <v>1</v>
      </c>
      <c r="F233" s="219" t="s">
        <v>2805</v>
      </c>
      <c r="G233" s="15"/>
      <c r="H233" s="218" t="s">
        <v>1</v>
      </c>
      <c r="I233" s="220"/>
      <c r="J233" s="15"/>
      <c r="K233" s="15"/>
      <c r="L233" s="217"/>
      <c r="M233" s="221"/>
      <c r="N233" s="222"/>
      <c r="O233" s="222"/>
      <c r="P233" s="222"/>
      <c r="Q233" s="222"/>
      <c r="R233" s="222"/>
      <c r="S233" s="222"/>
      <c r="T233" s="223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18" t="s">
        <v>248</v>
      </c>
      <c r="AU233" s="218" t="s">
        <v>91</v>
      </c>
      <c r="AV233" s="15" t="s">
        <v>89</v>
      </c>
      <c r="AW233" s="15" t="s">
        <v>37</v>
      </c>
      <c r="AX233" s="15" t="s">
        <v>82</v>
      </c>
      <c r="AY233" s="218" t="s">
        <v>160</v>
      </c>
    </row>
    <row r="234" s="13" customFormat="1">
      <c r="A234" s="13"/>
      <c r="B234" s="201"/>
      <c r="C234" s="13"/>
      <c r="D234" s="192" t="s">
        <v>248</v>
      </c>
      <c r="E234" s="202" t="s">
        <v>1</v>
      </c>
      <c r="F234" s="203" t="s">
        <v>91</v>
      </c>
      <c r="G234" s="13"/>
      <c r="H234" s="204">
        <v>2</v>
      </c>
      <c r="I234" s="205"/>
      <c r="J234" s="13"/>
      <c r="K234" s="13"/>
      <c r="L234" s="201"/>
      <c r="M234" s="206"/>
      <c r="N234" s="207"/>
      <c r="O234" s="207"/>
      <c r="P234" s="207"/>
      <c r="Q234" s="207"/>
      <c r="R234" s="207"/>
      <c r="S234" s="207"/>
      <c r="T234" s="20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02" t="s">
        <v>248</v>
      </c>
      <c r="AU234" s="202" t="s">
        <v>91</v>
      </c>
      <c r="AV234" s="13" t="s">
        <v>91</v>
      </c>
      <c r="AW234" s="13" t="s">
        <v>37</v>
      </c>
      <c r="AX234" s="13" t="s">
        <v>82</v>
      </c>
      <c r="AY234" s="202" t="s">
        <v>160</v>
      </c>
    </row>
    <row r="235" s="14" customFormat="1">
      <c r="A235" s="14"/>
      <c r="B235" s="209"/>
      <c r="C235" s="14"/>
      <c r="D235" s="192" t="s">
        <v>248</v>
      </c>
      <c r="E235" s="210" t="s">
        <v>1</v>
      </c>
      <c r="F235" s="211" t="s">
        <v>250</v>
      </c>
      <c r="G235" s="14"/>
      <c r="H235" s="212">
        <v>2</v>
      </c>
      <c r="I235" s="213"/>
      <c r="J235" s="14"/>
      <c r="K235" s="14"/>
      <c r="L235" s="209"/>
      <c r="M235" s="214"/>
      <c r="N235" s="215"/>
      <c r="O235" s="215"/>
      <c r="P235" s="215"/>
      <c r="Q235" s="215"/>
      <c r="R235" s="215"/>
      <c r="S235" s="215"/>
      <c r="T235" s="216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10" t="s">
        <v>248</v>
      </c>
      <c r="AU235" s="210" t="s">
        <v>91</v>
      </c>
      <c r="AV235" s="14" t="s">
        <v>159</v>
      </c>
      <c r="AW235" s="14" t="s">
        <v>37</v>
      </c>
      <c r="AX235" s="14" t="s">
        <v>89</v>
      </c>
      <c r="AY235" s="210" t="s">
        <v>160</v>
      </c>
    </row>
    <row r="236" s="12" customFormat="1" ht="22.8" customHeight="1">
      <c r="A236" s="12"/>
      <c r="B236" s="165"/>
      <c r="C236" s="12"/>
      <c r="D236" s="166" t="s">
        <v>81</v>
      </c>
      <c r="E236" s="176" t="s">
        <v>355</v>
      </c>
      <c r="F236" s="176" t="s">
        <v>356</v>
      </c>
      <c r="G236" s="12"/>
      <c r="H236" s="12"/>
      <c r="I236" s="168"/>
      <c r="J236" s="177">
        <f>BK236</f>
        <v>0</v>
      </c>
      <c r="K236" s="12"/>
      <c r="L236" s="165"/>
      <c r="M236" s="170"/>
      <c r="N236" s="171"/>
      <c r="O236" s="171"/>
      <c r="P236" s="172">
        <f>SUM(P237:P253)</f>
        <v>0</v>
      </c>
      <c r="Q236" s="171"/>
      <c r="R236" s="172">
        <f>SUM(R237:R253)</f>
        <v>0</v>
      </c>
      <c r="S236" s="171"/>
      <c r="T236" s="173">
        <f>SUM(T237:T253)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66" t="s">
        <v>89</v>
      </c>
      <c r="AT236" s="174" t="s">
        <v>81</v>
      </c>
      <c r="AU236" s="174" t="s">
        <v>89</v>
      </c>
      <c r="AY236" s="166" t="s">
        <v>160</v>
      </c>
      <c r="BK236" s="175">
        <f>SUM(BK237:BK253)</f>
        <v>0</v>
      </c>
    </row>
    <row r="237" s="2" customFormat="1" ht="33" customHeight="1">
      <c r="A237" s="37"/>
      <c r="B237" s="178"/>
      <c r="C237" s="179" t="s">
        <v>417</v>
      </c>
      <c r="D237" s="179" t="s">
        <v>162</v>
      </c>
      <c r="E237" s="180" t="s">
        <v>358</v>
      </c>
      <c r="F237" s="181" t="s">
        <v>359</v>
      </c>
      <c r="G237" s="182" t="s">
        <v>360</v>
      </c>
      <c r="H237" s="183">
        <v>6.9960000000000004</v>
      </c>
      <c r="I237" s="184"/>
      <c r="J237" s="185">
        <f>ROUND(I237*H237,2)</f>
        <v>0</v>
      </c>
      <c r="K237" s="181" t="s">
        <v>245</v>
      </c>
      <c r="L237" s="38"/>
      <c r="M237" s="186" t="s">
        <v>1</v>
      </c>
      <c r="N237" s="187" t="s">
        <v>47</v>
      </c>
      <c r="O237" s="76"/>
      <c r="P237" s="188">
        <f>O237*H237</f>
        <v>0</v>
      </c>
      <c r="Q237" s="188">
        <v>0</v>
      </c>
      <c r="R237" s="188">
        <f>Q237*H237</f>
        <v>0</v>
      </c>
      <c r="S237" s="188">
        <v>0</v>
      </c>
      <c r="T237" s="189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90" t="s">
        <v>159</v>
      </c>
      <c r="AT237" s="190" t="s">
        <v>162</v>
      </c>
      <c r="AU237" s="190" t="s">
        <v>91</v>
      </c>
      <c r="AY237" s="18" t="s">
        <v>160</v>
      </c>
      <c r="BE237" s="191">
        <f>IF(N237="základní",J237,0)</f>
        <v>0</v>
      </c>
      <c r="BF237" s="191">
        <f>IF(N237="snížená",J237,0)</f>
        <v>0</v>
      </c>
      <c r="BG237" s="191">
        <f>IF(N237="zákl. přenesená",J237,0)</f>
        <v>0</v>
      </c>
      <c r="BH237" s="191">
        <f>IF(N237="sníž. přenesená",J237,0)</f>
        <v>0</v>
      </c>
      <c r="BI237" s="191">
        <f>IF(N237="nulová",J237,0)</f>
        <v>0</v>
      </c>
      <c r="BJ237" s="18" t="s">
        <v>89</v>
      </c>
      <c r="BK237" s="191">
        <f>ROUND(I237*H237,2)</f>
        <v>0</v>
      </c>
      <c r="BL237" s="18" t="s">
        <v>159</v>
      </c>
      <c r="BM237" s="190" t="s">
        <v>2806</v>
      </c>
    </row>
    <row r="238" s="2" customFormat="1">
      <c r="A238" s="37"/>
      <c r="B238" s="38"/>
      <c r="C238" s="37"/>
      <c r="D238" s="192" t="s">
        <v>167</v>
      </c>
      <c r="E238" s="37"/>
      <c r="F238" s="193" t="s">
        <v>362</v>
      </c>
      <c r="G238" s="37"/>
      <c r="H238" s="37"/>
      <c r="I238" s="194"/>
      <c r="J238" s="37"/>
      <c r="K238" s="37"/>
      <c r="L238" s="38"/>
      <c r="M238" s="195"/>
      <c r="N238" s="196"/>
      <c r="O238" s="76"/>
      <c r="P238" s="76"/>
      <c r="Q238" s="76"/>
      <c r="R238" s="76"/>
      <c r="S238" s="76"/>
      <c r="T238" s="77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8" t="s">
        <v>167</v>
      </c>
      <c r="AU238" s="18" t="s">
        <v>91</v>
      </c>
    </row>
    <row r="239" s="2" customFormat="1" ht="24.15" customHeight="1">
      <c r="A239" s="37"/>
      <c r="B239" s="178"/>
      <c r="C239" s="179" t="s">
        <v>561</v>
      </c>
      <c r="D239" s="179" t="s">
        <v>162</v>
      </c>
      <c r="E239" s="180" t="s">
        <v>364</v>
      </c>
      <c r="F239" s="181" t="s">
        <v>365</v>
      </c>
      <c r="G239" s="182" t="s">
        <v>360</v>
      </c>
      <c r="H239" s="183">
        <v>6.9960000000000004</v>
      </c>
      <c r="I239" s="184"/>
      <c r="J239" s="185">
        <f>ROUND(I239*H239,2)</f>
        <v>0</v>
      </c>
      <c r="K239" s="181" t="s">
        <v>245</v>
      </c>
      <c r="L239" s="38"/>
      <c r="M239" s="186" t="s">
        <v>1</v>
      </c>
      <c r="N239" s="187" t="s">
        <v>47</v>
      </c>
      <c r="O239" s="76"/>
      <c r="P239" s="188">
        <f>O239*H239</f>
        <v>0</v>
      </c>
      <c r="Q239" s="188">
        <v>0</v>
      </c>
      <c r="R239" s="188">
        <f>Q239*H239</f>
        <v>0</v>
      </c>
      <c r="S239" s="188">
        <v>0</v>
      </c>
      <c r="T239" s="189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190" t="s">
        <v>159</v>
      </c>
      <c r="AT239" s="190" t="s">
        <v>162</v>
      </c>
      <c r="AU239" s="190" t="s">
        <v>91</v>
      </c>
      <c r="AY239" s="18" t="s">
        <v>160</v>
      </c>
      <c r="BE239" s="191">
        <f>IF(N239="základní",J239,0)</f>
        <v>0</v>
      </c>
      <c r="BF239" s="191">
        <f>IF(N239="snížená",J239,0)</f>
        <v>0</v>
      </c>
      <c r="BG239" s="191">
        <f>IF(N239="zákl. přenesená",J239,0)</f>
        <v>0</v>
      </c>
      <c r="BH239" s="191">
        <f>IF(N239="sníž. přenesená",J239,0)</f>
        <v>0</v>
      </c>
      <c r="BI239" s="191">
        <f>IF(N239="nulová",J239,0)</f>
        <v>0</v>
      </c>
      <c r="BJ239" s="18" t="s">
        <v>89</v>
      </c>
      <c r="BK239" s="191">
        <f>ROUND(I239*H239,2)</f>
        <v>0</v>
      </c>
      <c r="BL239" s="18" t="s">
        <v>159</v>
      </c>
      <c r="BM239" s="190" t="s">
        <v>2807</v>
      </c>
    </row>
    <row r="240" s="2" customFormat="1">
      <c r="A240" s="37"/>
      <c r="B240" s="38"/>
      <c r="C240" s="37"/>
      <c r="D240" s="192" t="s">
        <v>167</v>
      </c>
      <c r="E240" s="37"/>
      <c r="F240" s="193" t="s">
        <v>367</v>
      </c>
      <c r="G240" s="37"/>
      <c r="H240" s="37"/>
      <c r="I240" s="194"/>
      <c r="J240" s="37"/>
      <c r="K240" s="37"/>
      <c r="L240" s="38"/>
      <c r="M240" s="195"/>
      <c r="N240" s="196"/>
      <c r="O240" s="76"/>
      <c r="P240" s="76"/>
      <c r="Q240" s="76"/>
      <c r="R240" s="76"/>
      <c r="S240" s="76"/>
      <c r="T240" s="77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8" t="s">
        <v>167</v>
      </c>
      <c r="AU240" s="18" t="s">
        <v>91</v>
      </c>
    </row>
    <row r="241" s="2" customFormat="1" ht="24.15" customHeight="1">
      <c r="A241" s="37"/>
      <c r="B241" s="178"/>
      <c r="C241" s="179" t="s">
        <v>563</v>
      </c>
      <c r="D241" s="179" t="s">
        <v>162</v>
      </c>
      <c r="E241" s="180" t="s">
        <v>369</v>
      </c>
      <c r="F241" s="181" t="s">
        <v>370</v>
      </c>
      <c r="G241" s="182" t="s">
        <v>360</v>
      </c>
      <c r="H241" s="183">
        <v>132.92400000000001</v>
      </c>
      <c r="I241" s="184"/>
      <c r="J241" s="185">
        <f>ROUND(I241*H241,2)</f>
        <v>0</v>
      </c>
      <c r="K241" s="181" t="s">
        <v>245</v>
      </c>
      <c r="L241" s="38"/>
      <c r="M241" s="186" t="s">
        <v>1</v>
      </c>
      <c r="N241" s="187" t="s">
        <v>47</v>
      </c>
      <c r="O241" s="76"/>
      <c r="P241" s="188">
        <f>O241*H241</f>
        <v>0</v>
      </c>
      <c r="Q241" s="188">
        <v>0</v>
      </c>
      <c r="R241" s="188">
        <f>Q241*H241</f>
        <v>0</v>
      </c>
      <c r="S241" s="188">
        <v>0</v>
      </c>
      <c r="T241" s="189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90" t="s">
        <v>159</v>
      </c>
      <c r="AT241" s="190" t="s">
        <v>162</v>
      </c>
      <c r="AU241" s="190" t="s">
        <v>91</v>
      </c>
      <c r="AY241" s="18" t="s">
        <v>160</v>
      </c>
      <c r="BE241" s="191">
        <f>IF(N241="základní",J241,0)</f>
        <v>0</v>
      </c>
      <c r="BF241" s="191">
        <f>IF(N241="snížená",J241,0)</f>
        <v>0</v>
      </c>
      <c r="BG241" s="191">
        <f>IF(N241="zákl. přenesená",J241,0)</f>
        <v>0</v>
      </c>
      <c r="BH241" s="191">
        <f>IF(N241="sníž. přenesená",J241,0)</f>
        <v>0</v>
      </c>
      <c r="BI241" s="191">
        <f>IF(N241="nulová",J241,0)</f>
        <v>0</v>
      </c>
      <c r="BJ241" s="18" t="s">
        <v>89</v>
      </c>
      <c r="BK241" s="191">
        <f>ROUND(I241*H241,2)</f>
        <v>0</v>
      </c>
      <c r="BL241" s="18" t="s">
        <v>159</v>
      </c>
      <c r="BM241" s="190" t="s">
        <v>2808</v>
      </c>
    </row>
    <row r="242" s="2" customFormat="1">
      <c r="A242" s="37"/>
      <c r="B242" s="38"/>
      <c r="C242" s="37"/>
      <c r="D242" s="192" t="s">
        <v>167</v>
      </c>
      <c r="E242" s="37"/>
      <c r="F242" s="193" t="s">
        <v>372</v>
      </c>
      <c r="G242" s="37"/>
      <c r="H242" s="37"/>
      <c r="I242" s="194"/>
      <c r="J242" s="37"/>
      <c r="K242" s="37"/>
      <c r="L242" s="38"/>
      <c r="M242" s="195"/>
      <c r="N242" s="196"/>
      <c r="O242" s="76"/>
      <c r="P242" s="76"/>
      <c r="Q242" s="76"/>
      <c r="R242" s="76"/>
      <c r="S242" s="76"/>
      <c r="T242" s="77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8" t="s">
        <v>167</v>
      </c>
      <c r="AU242" s="18" t="s">
        <v>91</v>
      </c>
    </row>
    <row r="243" s="13" customFormat="1">
      <c r="A243" s="13"/>
      <c r="B243" s="201"/>
      <c r="C243" s="13"/>
      <c r="D243" s="192" t="s">
        <v>248</v>
      </c>
      <c r="E243" s="202" t="s">
        <v>1</v>
      </c>
      <c r="F243" s="203" t="s">
        <v>2809</v>
      </c>
      <c r="G243" s="13"/>
      <c r="H243" s="204">
        <v>132.92400000000001</v>
      </c>
      <c r="I243" s="205"/>
      <c r="J243" s="13"/>
      <c r="K243" s="13"/>
      <c r="L243" s="201"/>
      <c r="M243" s="206"/>
      <c r="N243" s="207"/>
      <c r="O243" s="207"/>
      <c r="P243" s="207"/>
      <c r="Q243" s="207"/>
      <c r="R243" s="207"/>
      <c r="S243" s="207"/>
      <c r="T243" s="20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02" t="s">
        <v>248</v>
      </c>
      <c r="AU243" s="202" t="s">
        <v>91</v>
      </c>
      <c r="AV243" s="13" t="s">
        <v>91</v>
      </c>
      <c r="AW243" s="13" t="s">
        <v>37</v>
      </c>
      <c r="AX243" s="13" t="s">
        <v>82</v>
      </c>
      <c r="AY243" s="202" t="s">
        <v>160</v>
      </c>
    </row>
    <row r="244" s="14" customFormat="1">
      <c r="A244" s="14"/>
      <c r="B244" s="209"/>
      <c r="C244" s="14"/>
      <c r="D244" s="192" t="s">
        <v>248</v>
      </c>
      <c r="E244" s="210" t="s">
        <v>1</v>
      </c>
      <c r="F244" s="211" t="s">
        <v>250</v>
      </c>
      <c r="G244" s="14"/>
      <c r="H244" s="212">
        <v>132.92400000000001</v>
      </c>
      <c r="I244" s="213"/>
      <c r="J244" s="14"/>
      <c r="K244" s="14"/>
      <c r="L244" s="209"/>
      <c r="M244" s="214"/>
      <c r="N244" s="215"/>
      <c r="O244" s="215"/>
      <c r="P244" s="215"/>
      <c r="Q244" s="215"/>
      <c r="R244" s="215"/>
      <c r="S244" s="215"/>
      <c r="T244" s="216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10" t="s">
        <v>248</v>
      </c>
      <c r="AU244" s="210" t="s">
        <v>91</v>
      </c>
      <c r="AV244" s="14" t="s">
        <v>159</v>
      </c>
      <c r="AW244" s="14" t="s">
        <v>37</v>
      </c>
      <c r="AX244" s="14" t="s">
        <v>89</v>
      </c>
      <c r="AY244" s="210" t="s">
        <v>160</v>
      </c>
    </row>
    <row r="245" s="2" customFormat="1" ht="49.05" customHeight="1">
      <c r="A245" s="37"/>
      <c r="B245" s="178"/>
      <c r="C245" s="179" t="s">
        <v>568</v>
      </c>
      <c r="D245" s="179" t="s">
        <v>162</v>
      </c>
      <c r="E245" s="180" t="s">
        <v>375</v>
      </c>
      <c r="F245" s="181" t="s">
        <v>376</v>
      </c>
      <c r="G245" s="182" t="s">
        <v>360</v>
      </c>
      <c r="H245" s="183">
        <v>6.7859999999999996</v>
      </c>
      <c r="I245" s="184"/>
      <c r="J245" s="185">
        <f>ROUND(I245*H245,2)</f>
        <v>0</v>
      </c>
      <c r="K245" s="181" t="s">
        <v>245</v>
      </c>
      <c r="L245" s="38"/>
      <c r="M245" s="186" t="s">
        <v>1</v>
      </c>
      <c r="N245" s="187" t="s">
        <v>47</v>
      </c>
      <c r="O245" s="76"/>
      <c r="P245" s="188">
        <f>O245*H245</f>
        <v>0</v>
      </c>
      <c r="Q245" s="188">
        <v>0</v>
      </c>
      <c r="R245" s="188">
        <f>Q245*H245</f>
        <v>0</v>
      </c>
      <c r="S245" s="188">
        <v>0</v>
      </c>
      <c r="T245" s="189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90" t="s">
        <v>159</v>
      </c>
      <c r="AT245" s="190" t="s">
        <v>162</v>
      </c>
      <c r="AU245" s="190" t="s">
        <v>91</v>
      </c>
      <c r="AY245" s="18" t="s">
        <v>160</v>
      </c>
      <c r="BE245" s="191">
        <f>IF(N245="základní",J245,0)</f>
        <v>0</v>
      </c>
      <c r="BF245" s="191">
        <f>IF(N245="snížená",J245,0)</f>
        <v>0</v>
      </c>
      <c r="BG245" s="191">
        <f>IF(N245="zákl. přenesená",J245,0)</f>
        <v>0</v>
      </c>
      <c r="BH245" s="191">
        <f>IF(N245="sníž. přenesená",J245,0)</f>
        <v>0</v>
      </c>
      <c r="BI245" s="191">
        <f>IF(N245="nulová",J245,0)</f>
        <v>0</v>
      </c>
      <c r="BJ245" s="18" t="s">
        <v>89</v>
      </c>
      <c r="BK245" s="191">
        <f>ROUND(I245*H245,2)</f>
        <v>0</v>
      </c>
      <c r="BL245" s="18" t="s">
        <v>159</v>
      </c>
      <c r="BM245" s="190" t="s">
        <v>2810</v>
      </c>
    </row>
    <row r="246" s="2" customFormat="1">
      <c r="A246" s="37"/>
      <c r="B246" s="38"/>
      <c r="C246" s="37"/>
      <c r="D246" s="192" t="s">
        <v>167</v>
      </c>
      <c r="E246" s="37"/>
      <c r="F246" s="193" t="s">
        <v>378</v>
      </c>
      <c r="G246" s="37"/>
      <c r="H246" s="37"/>
      <c r="I246" s="194"/>
      <c r="J246" s="37"/>
      <c r="K246" s="37"/>
      <c r="L246" s="38"/>
      <c r="M246" s="195"/>
      <c r="N246" s="196"/>
      <c r="O246" s="76"/>
      <c r="P246" s="76"/>
      <c r="Q246" s="76"/>
      <c r="R246" s="76"/>
      <c r="S246" s="76"/>
      <c r="T246" s="77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8" t="s">
        <v>167</v>
      </c>
      <c r="AU246" s="18" t="s">
        <v>91</v>
      </c>
    </row>
    <row r="247" s="13" customFormat="1">
      <c r="A247" s="13"/>
      <c r="B247" s="201"/>
      <c r="C247" s="13"/>
      <c r="D247" s="192" t="s">
        <v>248</v>
      </c>
      <c r="E247" s="202" t="s">
        <v>1</v>
      </c>
      <c r="F247" s="203" t="s">
        <v>2811</v>
      </c>
      <c r="G247" s="13"/>
      <c r="H247" s="204">
        <v>6.9960000000000004</v>
      </c>
      <c r="I247" s="205"/>
      <c r="J247" s="13"/>
      <c r="K247" s="13"/>
      <c r="L247" s="201"/>
      <c r="M247" s="206"/>
      <c r="N247" s="207"/>
      <c r="O247" s="207"/>
      <c r="P247" s="207"/>
      <c r="Q247" s="207"/>
      <c r="R247" s="207"/>
      <c r="S247" s="207"/>
      <c r="T247" s="20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02" t="s">
        <v>248</v>
      </c>
      <c r="AU247" s="202" t="s">
        <v>91</v>
      </c>
      <c r="AV247" s="13" t="s">
        <v>91</v>
      </c>
      <c r="AW247" s="13" t="s">
        <v>37</v>
      </c>
      <c r="AX247" s="13" t="s">
        <v>82</v>
      </c>
      <c r="AY247" s="202" t="s">
        <v>160</v>
      </c>
    </row>
    <row r="248" s="13" customFormat="1">
      <c r="A248" s="13"/>
      <c r="B248" s="201"/>
      <c r="C248" s="13"/>
      <c r="D248" s="192" t="s">
        <v>248</v>
      </c>
      <c r="E248" s="202" t="s">
        <v>1</v>
      </c>
      <c r="F248" s="203" t="s">
        <v>2812</v>
      </c>
      <c r="G248" s="13"/>
      <c r="H248" s="204">
        <v>-0.20999999999999999</v>
      </c>
      <c r="I248" s="205"/>
      <c r="J248" s="13"/>
      <c r="K248" s="13"/>
      <c r="L248" s="201"/>
      <c r="M248" s="206"/>
      <c r="N248" s="207"/>
      <c r="O248" s="207"/>
      <c r="P248" s="207"/>
      <c r="Q248" s="207"/>
      <c r="R248" s="207"/>
      <c r="S248" s="207"/>
      <c r="T248" s="20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02" t="s">
        <v>248</v>
      </c>
      <c r="AU248" s="202" t="s">
        <v>91</v>
      </c>
      <c r="AV248" s="13" t="s">
        <v>91</v>
      </c>
      <c r="AW248" s="13" t="s">
        <v>37</v>
      </c>
      <c r="AX248" s="13" t="s">
        <v>82</v>
      </c>
      <c r="AY248" s="202" t="s">
        <v>160</v>
      </c>
    </row>
    <row r="249" s="14" customFormat="1">
      <c r="A249" s="14"/>
      <c r="B249" s="209"/>
      <c r="C249" s="14"/>
      <c r="D249" s="192" t="s">
        <v>248</v>
      </c>
      <c r="E249" s="210" t="s">
        <v>1</v>
      </c>
      <c r="F249" s="211" t="s">
        <v>250</v>
      </c>
      <c r="G249" s="14"/>
      <c r="H249" s="212">
        <v>6.7860000000000005</v>
      </c>
      <c r="I249" s="213"/>
      <c r="J249" s="14"/>
      <c r="K249" s="14"/>
      <c r="L249" s="209"/>
      <c r="M249" s="214"/>
      <c r="N249" s="215"/>
      <c r="O249" s="215"/>
      <c r="P249" s="215"/>
      <c r="Q249" s="215"/>
      <c r="R249" s="215"/>
      <c r="S249" s="215"/>
      <c r="T249" s="21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10" t="s">
        <v>248</v>
      </c>
      <c r="AU249" s="210" t="s">
        <v>91</v>
      </c>
      <c r="AV249" s="14" t="s">
        <v>159</v>
      </c>
      <c r="AW249" s="14" t="s">
        <v>37</v>
      </c>
      <c r="AX249" s="14" t="s">
        <v>89</v>
      </c>
      <c r="AY249" s="210" t="s">
        <v>160</v>
      </c>
    </row>
    <row r="250" s="2" customFormat="1" ht="33" customHeight="1">
      <c r="A250" s="37"/>
      <c r="B250" s="178"/>
      <c r="C250" s="179" t="s">
        <v>573</v>
      </c>
      <c r="D250" s="179" t="s">
        <v>162</v>
      </c>
      <c r="E250" s="180" t="s">
        <v>381</v>
      </c>
      <c r="F250" s="181" t="s">
        <v>382</v>
      </c>
      <c r="G250" s="182" t="s">
        <v>360</v>
      </c>
      <c r="H250" s="183">
        <v>0.20999999999999999</v>
      </c>
      <c r="I250" s="184"/>
      <c r="J250" s="185">
        <f>ROUND(I250*H250,2)</f>
        <v>0</v>
      </c>
      <c r="K250" s="181" t="s">
        <v>245</v>
      </c>
      <c r="L250" s="38"/>
      <c r="M250" s="186" t="s">
        <v>1</v>
      </c>
      <c r="N250" s="187" t="s">
        <v>47</v>
      </c>
      <c r="O250" s="76"/>
      <c r="P250" s="188">
        <f>O250*H250</f>
        <v>0</v>
      </c>
      <c r="Q250" s="188">
        <v>0</v>
      </c>
      <c r="R250" s="188">
        <f>Q250*H250</f>
        <v>0</v>
      </c>
      <c r="S250" s="188">
        <v>0</v>
      </c>
      <c r="T250" s="189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90" t="s">
        <v>159</v>
      </c>
      <c r="AT250" s="190" t="s">
        <v>162</v>
      </c>
      <c r="AU250" s="190" t="s">
        <v>91</v>
      </c>
      <c r="AY250" s="18" t="s">
        <v>160</v>
      </c>
      <c r="BE250" s="191">
        <f>IF(N250="základní",J250,0)</f>
        <v>0</v>
      </c>
      <c r="BF250" s="191">
        <f>IF(N250="snížená",J250,0)</f>
        <v>0</v>
      </c>
      <c r="BG250" s="191">
        <f>IF(N250="zákl. přenesená",J250,0)</f>
        <v>0</v>
      </c>
      <c r="BH250" s="191">
        <f>IF(N250="sníž. přenesená",J250,0)</f>
        <v>0</v>
      </c>
      <c r="BI250" s="191">
        <f>IF(N250="nulová",J250,0)</f>
        <v>0</v>
      </c>
      <c r="BJ250" s="18" t="s">
        <v>89</v>
      </c>
      <c r="BK250" s="191">
        <f>ROUND(I250*H250,2)</f>
        <v>0</v>
      </c>
      <c r="BL250" s="18" t="s">
        <v>159</v>
      </c>
      <c r="BM250" s="190" t="s">
        <v>2813</v>
      </c>
    </row>
    <row r="251" s="2" customFormat="1">
      <c r="A251" s="37"/>
      <c r="B251" s="38"/>
      <c r="C251" s="37"/>
      <c r="D251" s="192" t="s">
        <v>167</v>
      </c>
      <c r="E251" s="37"/>
      <c r="F251" s="193" t="s">
        <v>384</v>
      </c>
      <c r="G251" s="37"/>
      <c r="H251" s="37"/>
      <c r="I251" s="194"/>
      <c r="J251" s="37"/>
      <c r="K251" s="37"/>
      <c r="L251" s="38"/>
      <c r="M251" s="195"/>
      <c r="N251" s="196"/>
      <c r="O251" s="76"/>
      <c r="P251" s="76"/>
      <c r="Q251" s="76"/>
      <c r="R251" s="76"/>
      <c r="S251" s="76"/>
      <c r="T251" s="77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8" t="s">
        <v>167</v>
      </c>
      <c r="AU251" s="18" t="s">
        <v>91</v>
      </c>
    </row>
    <row r="252" s="13" customFormat="1">
      <c r="A252" s="13"/>
      <c r="B252" s="201"/>
      <c r="C252" s="13"/>
      <c r="D252" s="192" t="s">
        <v>248</v>
      </c>
      <c r="E252" s="202" t="s">
        <v>1</v>
      </c>
      <c r="F252" s="203" t="s">
        <v>2814</v>
      </c>
      <c r="G252" s="13"/>
      <c r="H252" s="204">
        <v>0.20999999999999999</v>
      </c>
      <c r="I252" s="205"/>
      <c r="J252" s="13"/>
      <c r="K252" s="13"/>
      <c r="L252" s="201"/>
      <c r="M252" s="206"/>
      <c r="N252" s="207"/>
      <c r="O252" s="207"/>
      <c r="P252" s="207"/>
      <c r="Q252" s="207"/>
      <c r="R252" s="207"/>
      <c r="S252" s="207"/>
      <c r="T252" s="20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02" t="s">
        <v>248</v>
      </c>
      <c r="AU252" s="202" t="s">
        <v>91</v>
      </c>
      <c r="AV252" s="13" t="s">
        <v>91</v>
      </c>
      <c r="AW252" s="13" t="s">
        <v>37</v>
      </c>
      <c r="AX252" s="13" t="s">
        <v>82</v>
      </c>
      <c r="AY252" s="202" t="s">
        <v>160</v>
      </c>
    </row>
    <row r="253" s="14" customFormat="1">
      <c r="A253" s="14"/>
      <c r="B253" s="209"/>
      <c r="C253" s="14"/>
      <c r="D253" s="192" t="s">
        <v>248</v>
      </c>
      <c r="E253" s="210" t="s">
        <v>1</v>
      </c>
      <c r="F253" s="211" t="s">
        <v>250</v>
      </c>
      <c r="G253" s="14"/>
      <c r="H253" s="212">
        <v>0.20999999999999999</v>
      </c>
      <c r="I253" s="213"/>
      <c r="J253" s="14"/>
      <c r="K253" s="14"/>
      <c r="L253" s="209"/>
      <c r="M253" s="214"/>
      <c r="N253" s="215"/>
      <c r="O253" s="215"/>
      <c r="P253" s="215"/>
      <c r="Q253" s="215"/>
      <c r="R253" s="215"/>
      <c r="S253" s="215"/>
      <c r="T253" s="21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10" t="s">
        <v>248</v>
      </c>
      <c r="AU253" s="210" t="s">
        <v>91</v>
      </c>
      <c r="AV253" s="14" t="s">
        <v>159</v>
      </c>
      <c r="AW253" s="14" t="s">
        <v>37</v>
      </c>
      <c r="AX253" s="14" t="s">
        <v>89</v>
      </c>
      <c r="AY253" s="210" t="s">
        <v>160</v>
      </c>
    </row>
    <row r="254" s="12" customFormat="1" ht="22.8" customHeight="1">
      <c r="A254" s="12"/>
      <c r="B254" s="165"/>
      <c r="C254" s="12"/>
      <c r="D254" s="166" t="s">
        <v>81</v>
      </c>
      <c r="E254" s="176" t="s">
        <v>386</v>
      </c>
      <c r="F254" s="176" t="s">
        <v>387</v>
      </c>
      <c r="G254" s="12"/>
      <c r="H254" s="12"/>
      <c r="I254" s="168"/>
      <c r="J254" s="177">
        <f>BK254</f>
        <v>0</v>
      </c>
      <c r="K254" s="12"/>
      <c r="L254" s="165"/>
      <c r="M254" s="170"/>
      <c r="N254" s="171"/>
      <c r="O254" s="171"/>
      <c r="P254" s="172">
        <f>SUM(P255:P256)</f>
        <v>0</v>
      </c>
      <c r="Q254" s="171"/>
      <c r="R254" s="172">
        <f>SUM(R255:R256)</f>
        <v>0</v>
      </c>
      <c r="S254" s="171"/>
      <c r="T254" s="173">
        <f>SUM(T255:T256)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166" t="s">
        <v>89</v>
      </c>
      <c r="AT254" s="174" t="s">
        <v>81</v>
      </c>
      <c r="AU254" s="174" t="s">
        <v>89</v>
      </c>
      <c r="AY254" s="166" t="s">
        <v>160</v>
      </c>
      <c r="BK254" s="175">
        <f>SUM(BK255:BK256)</f>
        <v>0</v>
      </c>
    </row>
    <row r="255" s="2" customFormat="1" ht="16.5" customHeight="1">
      <c r="A255" s="37"/>
      <c r="B255" s="178"/>
      <c r="C255" s="179" t="s">
        <v>577</v>
      </c>
      <c r="D255" s="179" t="s">
        <v>162</v>
      </c>
      <c r="E255" s="180" t="s">
        <v>389</v>
      </c>
      <c r="F255" s="181" t="s">
        <v>390</v>
      </c>
      <c r="G255" s="182" t="s">
        <v>360</v>
      </c>
      <c r="H255" s="183">
        <v>3.044</v>
      </c>
      <c r="I255" s="184"/>
      <c r="J255" s="185">
        <f>ROUND(I255*H255,2)</f>
        <v>0</v>
      </c>
      <c r="K255" s="181" t="s">
        <v>245</v>
      </c>
      <c r="L255" s="38"/>
      <c r="M255" s="186" t="s">
        <v>1</v>
      </c>
      <c r="N255" s="187" t="s">
        <v>47</v>
      </c>
      <c r="O255" s="76"/>
      <c r="P255" s="188">
        <f>O255*H255</f>
        <v>0</v>
      </c>
      <c r="Q255" s="188">
        <v>0</v>
      </c>
      <c r="R255" s="188">
        <f>Q255*H255</f>
        <v>0</v>
      </c>
      <c r="S255" s="188">
        <v>0</v>
      </c>
      <c r="T255" s="189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190" t="s">
        <v>159</v>
      </c>
      <c r="AT255" s="190" t="s">
        <v>162</v>
      </c>
      <c r="AU255" s="190" t="s">
        <v>91</v>
      </c>
      <c r="AY255" s="18" t="s">
        <v>160</v>
      </c>
      <c r="BE255" s="191">
        <f>IF(N255="základní",J255,0)</f>
        <v>0</v>
      </c>
      <c r="BF255" s="191">
        <f>IF(N255="snížená",J255,0)</f>
        <v>0</v>
      </c>
      <c r="BG255" s="191">
        <f>IF(N255="zákl. přenesená",J255,0)</f>
        <v>0</v>
      </c>
      <c r="BH255" s="191">
        <f>IF(N255="sníž. přenesená",J255,0)</f>
        <v>0</v>
      </c>
      <c r="BI255" s="191">
        <f>IF(N255="nulová",J255,0)</f>
        <v>0</v>
      </c>
      <c r="BJ255" s="18" t="s">
        <v>89</v>
      </c>
      <c r="BK255" s="191">
        <f>ROUND(I255*H255,2)</f>
        <v>0</v>
      </c>
      <c r="BL255" s="18" t="s">
        <v>159</v>
      </c>
      <c r="BM255" s="190" t="s">
        <v>2815</v>
      </c>
    </row>
    <row r="256" s="2" customFormat="1">
      <c r="A256" s="37"/>
      <c r="B256" s="38"/>
      <c r="C256" s="37"/>
      <c r="D256" s="192" t="s">
        <v>167</v>
      </c>
      <c r="E256" s="37"/>
      <c r="F256" s="193" t="s">
        <v>392</v>
      </c>
      <c r="G256" s="37"/>
      <c r="H256" s="37"/>
      <c r="I256" s="194"/>
      <c r="J256" s="37"/>
      <c r="K256" s="37"/>
      <c r="L256" s="38"/>
      <c r="M256" s="195"/>
      <c r="N256" s="196"/>
      <c r="O256" s="76"/>
      <c r="P256" s="76"/>
      <c r="Q256" s="76"/>
      <c r="R256" s="76"/>
      <c r="S256" s="76"/>
      <c r="T256" s="77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8" t="s">
        <v>167</v>
      </c>
      <c r="AU256" s="18" t="s">
        <v>91</v>
      </c>
    </row>
    <row r="257" s="12" customFormat="1" ht="25.92" customHeight="1">
      <c r="A257" s="12"/>
      <c r="B257" s="165"/>
      <c r="C257" s="12"/>
      <c r="D257" s="166" t="s">
        <v>81</v>
      </c>
      <c r="E257" s="167" t="s">
        <v>393</v>
      </c>
      <c r="F257" s="167" t="s">
        <v>394</v>
      </c>
      <c r="G257" s="12"/>
      <c r="H257" s="12"/>
      <c r="I257" s="168"/>
      <c r="J257" s="169">
        <f>BK257</f>
        <v>0</v>
      </c>
      <c r="K257" s="12"/>
      <c r="L257" s="165"/>
      <c r="M257" s="170"/>
      <c r="N257" s="171"/>
      <c r="O257" s="171"/>
      <c r="P257" s="172">
        <f>P258+P266+P288</f>
        <v>0</v>
      </c>
      <c r="Q257" s="171"/>
      <c r="R257" s="172">
        <f>R258+R266+R288</f>
        <v>1.0315500000000002</v>
      </c>
      <c r="S257" s="171"/>
      <c r="T257" s="173">
        <f>T258+T266+T288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166" t="s">
        <v>91</v>
      </c>
      <c r="AT257" s="174" t="s">
        <v>81</v>
      </c>
      <c r="AU257" s="174" t="s">
        <v>82</v>
      </c>
      <c r="AY257" s="166" t="s">
        <v>160</v>
      </c>
      <c r="BK257" s="175">
        <f>BK258+BK266+BK288</f>
        <v>0</v>
      </c>
    </row>
    <row r="258" s="12" customFormat="1" ht="22.8" customHeight="1">
      <c r="A258" s="12"/>
      <c r="B258" s="165"/>
      <c r="C258" s="12"/>
      <c r="D258" s="166" t="s">
        <v>81</v>
      </c>
      <c r="E258" s="176" t="s">
        <v>610</v>
      </c>
      <c r="F258" s="176" t="s">
        <v>611</v>
      </c>
      <c r="G258" s="12"/>
      <c r="H258" s="12"/>
      <c r="I258" s="168"/>
      <c r="J258" s="177">
        <f>BK258</f>
        <v>0</v>
      </c>
      <c r="K258" s="12"/>
      <c r="L258" s="165"/>
      <c r="M258" s="170"/>
      <c r="N258" s="171"/>
      <c r="O258" s="171"/>
      <c r="P258" s="172">
        <f>SUM(P259:P265)</f>
        <v>0</v>
      </c>
      <c r="Q258" s="171"/>
      <c r="R258" s="172">
        <f>SUM(R259:R265)</f>
        <v>0.074999999999999997</v>
      </c>
      <c r="S258" s="171"/>
      <c r="T258" s="173">
        <f>SUM(T259:T265)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166" t="s">
        <v>91</v>
      </c>
      <c r="AT258" s="174" t="s">
        <v>81</v>
      </c>
      <c r="AU258" s="174" t="s">
        <v>89</v>
      </c>
      <c r="AY258" s="166" t="s">
        <v>160</v>
      </c>
      <c r="BK258" s="175">
        <f>SUM(BK259:BK265)</f>
        <v>0</v>
      </c>
    </row>
    <row r="259" s="2" customFormat="1" ht="24.15" customHeight="1">
      <c r="A259" s="37"/>
      <c r="B259" s="178"/>
      <c r="C259" s="179" t="s">
        <v>582</v>
      </c>
      <c r="D259" s="179" t="s">
        <v>162</v>
      </c>
      <c r="E259" s="180" t="s">
        <v>2816</v>
      </c>
      <c r="F259" s="181" t="s">
        <v>2817</v>
      </c>
      <c r="G259" s="182" t="s">
        <v>515</v>
      </c>
      <c r="H259" s="183">
        <v>2.5</v>
      </c>
      <c r="I259" s="184"/>
      <c r="J259" s="185">
        <f>ROUND(I259*H259,2)</f>
        <v>0</v>
      </c>
      <c r="K259" s="181" t="s">
        <v>1</v>
      </c>
      <c r="L259" s="38"/>
      <c r="M259" s="186" t="s">
        <v>1</v>
      </c>
      <c r="N259" s="187" t="s">
        <v>47</v>
      </c>
      <c r="O259" s="76"/>
      <c r="P259" s="188">
        <f>O259*H259</f>
        <v>0</v>
      </c>
      <c r="Q259" s="188">
        <v>0.029999999999999999</v>
      </c>
      <c r="R259" s="188">
        <f>Q259*H259</f>
        <v>0.074999999999999997</v>
      </c>
      <c r="S259" s="188">
        <v>0</v>
      </c>
      <c r="T259" s="189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190" t="s">
        <v>296</v>
      </c>
      <c r="AT259" s="190" t="s">
        <v>162</v>
      </c>
      <c r="AU259" s="190" t="s">
        <v>91</v>
      </c>
      <c r="AY259" s="18" t="s">
        <v>160</v>
      </c>
      <c r="BE259" s="191">
        <f>IF(N259="základní",J259,0)</f>
        <v>0</v>
      </c>
      <c r="BF259" s="191">
        <f>IF(N259="snížená",J259,0)</f>
        <v>0</v>
      </c>
      <c r="BG259" s="191">
        <f>IF(N259="zákl. přenesená",J259,0)</f>
        <v>0</v>
      </c>
      <c r="BH259" s="191">
        <f>IF(N259="sníž. přenesená",J259,0)</f>
        <v>0</v>
      </c>
      <c r="BI259" s="191">
        <f>IF(N259="nulová",J259,0)</f>
        <v>0</v>
      </c>
      <c r="BJ259" s="18" t="s">
        <v>89</v>
      </c>
      <c r="BK259" s="191">
        <f>ROUND(I259*H259,2)</f>
        <v>0</v>
      </c>
      <c r="BL259" s="18" t="s">
        <v>296</v>
      </c>
      <c r="BM259" s="190" t="s">
        <v>2818</v>
      </c>
    </row>
    <row r="260" s="2" customFormat="1">
      <c r="A260" s="37"/>
      <c r="B260" s="38"/>
      <c r="C260" s="37"/>
      <c r="D260" s="192" t="s">
        <v>167</v>
      </c>
      <c r="E260" s="37"/>
      <c r="F260" s="193" t="s">
        <v>2819</v>
      </c>
      <c r="G260" s="37"/>
      <c r="H260" s="37"/>
      <c r="I260" s="194"/>
      <c r="J260" s="37"/>
      <c r="K260" s="37"/>
      <c r="L260" s="38"/>
      <c r="M260" s="195"/>
      <c r="N260" s="196"/>
      <c r="O260" s="76"/>
      <c r="P260" s="76"/>
      <c r="Q260" s="76"/>
      <c r="R260" s="76"/>
      <c r="S260" s="76"/>
      <c r="T260" s="77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8" t="s">
        <v>167</v>
      </c>
      <c r="AU260" s="18" t="s">
        <v>91</v>
      </c>
    </row>
    <row r="261" s="15" customFormat="1">
      <c r="A261" s="15"/>
      <c r="B261" s="217"/>
      <c r="C261" s="15"/>
      <c r="D261" s="192" t="s">
        <v>248</v>
      </c>
      <c r="E261" s="218" t="s">
        <v>1</v>
      </c>
      <c r="F261" s="219" t="s">
        <v>2820</v>
      </c>
      <c r="G261" s="15"/>
      <c r="H261" s="218" t="s">
        <v>1</v>
      </c>
      <c r="I261" s="220"/>
      <c r="J261" s="15"/>
      <c r="K261" s="15"/>
      <c r="L261" s="217"/>
      <c r="M261" s="221"/>
      <c r="N261" s="222"/>
      <c r="O261" s="222"/>
      <c r="P261" s="222"/>
      <c r="Q261" s="222"/>
      <c r="R261" s="222"/>
      <c r="S261" s="222"/>
      <c r="T261" s="223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18" t="s">
        <v>248</v>
      </c>
      <c r="AU261" s="218" t="s">
        <v>91</v>
      </c>
      <c r="AV261" s="15" t="s">
        <v>89</v>
      </c>
      <c r="AW261" s="15" t="s">
        <v>37</v>
      </c>
      <c r="AX261" s="15" t="s">
        <v>82</v>
      </c>
      <c r="AY261" s="218" t="s">
        <v>160</v>
      </c>
    </row>
    <row r="262" s="13" customFormat="1">
      <c r="A262" s="13"/>
      <c r="B262" s="201"/>
      <c r="C262" s="13"/>
      <c r="D262" s="192" t="s">
        <v>248</v>
      </c>
      <c r="E262" s="202" t="s">
        <v>1</v>
      </c>
      <c r="F262" s="203" t="s">
        <v>2788</v>
      </c>
      <c r="G262" s="13"/>
      <c r="H262" s="204">
        <v>2.5</v>
      </c>
      <c r="I262" s="205"/>
      <c r="J262" s="13"/>
      <c r="K262" s="13"/>
      <c r="L262" s="201"/>
      <c r="M262" s="206"/>
      <c r="N262" s="207"/>
      <c r="O262" s="207"/>
      <c r="P262" s="207"/>
      <c r="Q262" s="207"/>
      <c r="R262" s="207"/>
      <c r="S262" s="207"/>
      <c r="T262" s="20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02" t="s">
        <v>248</v>
      </c>
      <c r="AU262" s="202" t="s">
        <v>91</v>
      </c>
      <c r="AV262" s="13" t="s">
        <v>91</v>
      </c>
      <c r="AW262" s="13" t="s">
        <v>37</v>
      </c>
      <c r="AX262" s="13" t="s">
        <v>82</v>
      </c>
      <c r="AY262" s="202" t="s">
        <v>160</v>
      </c>
    </row>
    <row r="263" s="14" customFormat="1">
      <c r="A263" s="14"/>
      <c r="B263" s="209"/>
      <c r="C263" s="14"/>
      <c r="D263" s="192" t="s">
        <v>248</v>
      </c>
      <c r="E263" s="210" t="s">
        <v>1</v>
      </c>
      <c r="F263" s="211" t="s">
        <v>250</v>
      </c>
      <c r="G263" s="14"/>
      <c r="H263" s="212">
        <v>2.5</v>
      </c>
      <c r="I263" s="213"/>
      <c r="J263" s="14"/>
      <c r="K263" s="14"/>
      <c r="L263" s="209"/>
      <c r="M263" s="214"/>
      <c r="N263" s="215"/>
      <c r="O263" s="215"/>
      <c r="P263" s="215"/>
      <c r="Q263" s="215"/>
      <c r="R263" s="215"/>
      <c r="S263" s="215"/>
      <c r="T263" s="216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10" t="s">
        <v>248</v>
      </c>
      <c r="AU263" s="210" t="s">
        <v>91</v>
      </c>
      <c r="AV263" s="14" t="s">
        <v>159</v>
      </c>
      <c r="AW263" s="14" t="s">
        <v>37</v>
      </c>
      <c r="AX263" s="14" t="s">
        <v>89</v>
      </c>
      <c r="AY263" s="210" t="s">
        <v>160</v>
      </c>
    </row>
    <row r="264" s="2" customFormat="1" ht="24.15" customHeight="1">
      <c r="A264" s="37"/>
      <c r="B264" s="178"/>
      <c r="C264" s="179" t="s">
        <v>586</v>
      </c>
      <c r="D264" s="179" t="s">
        <v>162</v>
      </c>
      <c r="E264" s="180" t="s">
        <v>631</v>
      </c>
      <c r="F264" s="181" t="s">
        <v>632</v>
      </c>
      <c r="G264" s="182" t="s">
        <v>360</v>
      </c>
      <c r="H264" s="183">
        <v>0.074999999999999997</v>
      </c>
      <c r="I264" s="184"/>
      <c r="J264" s="185">
        <f>ROUND(I264*H264,2)</f>
        <v>0</v>
      </c>
      <c r="K264" s="181" t="s">
        <v>245</v>
      </c>
      <c r="L264" s="38"/>
      <c r="M264" s="186" t="s">
        <v>1</v>
      </c>
      <c r="N264" s="187" t="s">
        <v>47</v>
      </c>
      <c r="O264" s="76"/>
      <c r="P264" s="188">
        <f>O264*H264</f>
        <v>0</v>
      </c>
      <c r="Q264" s="188">
        <v>0</v>
      </c>
      <c r="R264" s="188">
        <f>Q264*H264</f>
        <v>0</v>
      </c>
      <c r="S264" s="188">
        <v>0</v>
      </c>
      <c r="T264" s="189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190" t="s">
        <v>296</v>
      </c>
      <c r="AT264" s="190" t="s">
        <v>162</v>
      </c>
      <c r="AU264" s="190" t="s">
        <v>91</v>
      </c>
      <c r="AY264" s="18" t="s">
        <v>160</v>
      </c>
      <c r="BE264" s="191">
        <f>IF(N264="základní",J264,0)</f>
        <v>0</v>
      </c>
      <c r="BF264" s="191">
        <f>IF(N264="snížená",J264,0)</f>
        <v>0</v>
      </c>
      <c r="BG264" s="191">
        <f>IF(N264="zákl. přenesená",J264,0)</f>
        <v>0</v>
      </c>
      <c r="BH264" s="191">
        <f>IF(N264="sníž. přenesená",J264,0)</f>
        <v>0</v>
      </c>
      <c r="BI264" s="191">
        <f>IF(N264="nulová",J264,0)</f>
        <v>0</v>
      </c>
      <c r="BJ264" s="18" t="s">
        <v>89</v>
      </c>
      <c r="BK264" s="191">
        <f>ROUND(I264*H264,2)</f>
        <v>0</v>
      </c>
      <c r="BL264" s="18" t="s">
        <v>296</v>
      </c>
      <c r="BM264" s="190" t="s">
        <v>2821</v>
      </c>
    </row>
    <row r="265" s="2" customFormat="1">
      <c r="A265" s="37"/>
      <c r="B265" s="38"/>
      <c r="C265" s="37"/>
      <c r="D265" s="192" t="s">
        <v>167</v>
      </c>
      <c r="E265" s="37"/>
      <c r="F265" s="193" t="s">
        <v>634</v>
      </c>
      <c r="G265" s="37"/>
      <c r="H265" s="37"/>
      <c r="I265" s="194"/>
      <c r="J265" s="37"/>
      <c r="K265" s="37"/>
      <c r="L265" s="38"/>
      <c r="M265" s="195"/>
      <c r="N265" s="196"/>
      <c r="O265" s="76"/>
      <c r="P265" s="76"/>
      <c r="Q265" s="76"/>
      <c r="R265" s="76"/>
      <c r="S265" s="76"/>
      <c r="T265" s="77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8" t="s">
        <v>167</v>
      </c>
      <c r="AU265" s="18" t="s">
        <v>91</v>
      </c>
    </row>
    <row r="266" s="12" customFormat="1" ht="22.8" customHeight="1">
      <c r="A266" s="12"/>
      <c r="B266" s="165"/>
      <c r="C266" s="12"/>
      <c r="D266" s="166" t="s">
        <v>81</v>
      </c>
      <c r="E266" s="176" t="s">
        <v>735</v>
      </c>
      <c r="F266" s="176" t="s">
        <v>736</v>
      </c>
      <c r="G266" s="12"/>
      <c r="H266" s="12"/>
      <c r="I266" s="168"/>
      <c r="J266" s="177">
        <f>BK266</f>
        <v>0</v>
      </c>
      <c r="K266" s="12"/>
      <c r="L266" s="165"/>
      <c r="M266" s="170"/>
      <c r="N266" s="171"/>
      <c r="O266" s="171"/>
      <c r="P266" s="172">
        <f>SUM(P267:P287)</f>
        <v>0</v>
      </c>
      <c r="Q266" s="171"/>
      <c r="R266" s="172">
        <f>SUM(R267:R287)</f>
        <v>0.93135000000000001</v>
      </c>
      <c r="S266" s="171"/>
      <c r="T266" s="173">
        <f>SUM(T267:T287)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166" t="s">
        <v>91</v>
      </c>
      <c r="AT266" s="174" t="s">
        <v>81</v>
      </c>
      <c r="AU266" s="174" t="s">
        <v>89</v>
      </c>
      <c r="AY266" s="166" t="s">
        <v>160</v>
      </c>
      <c r="BK266" s="175">
        <f>SUM(BK267:BK287)</f>
        <v>0</v>
      </c>
    </row>
    <row r="267" s="2" customFormat="1" ht="16.5" customHeight="1">
      <c r="A267" s="37"/>
      <c r="B267" s="178"/>
      <c r="C267" s="179" t="s">
        <v>590</v>
      </c>
      <c r="D267" s="179" t="s">
        <v>162</v>
      </c>
      <c r="E267" s="180" t="s">
        <v>738</v>
      </c>
      <c r="F267" s="181" t="s">
        <v>739</v>
      </c>
      <c r="G267" s="182" t="s">
        <v>244</v>
      </c>
      <c r="H267" s="183">
        <v>39.5</v>
      </c>
      <c r="I267" s="184"/>
      <c r="J267" s="185">
        <f>ROUND(I267*H267,2)</f>
        <v>0</v>
      </c>
      <c r="K267" s="181" t="s">
        <v>245</v>
      </c>
      <c r="L267" s="38"/>
      <c r="M267" s="186" t="s">
        <v>1</v>
      </c>
      <c r="N267" s="187" t="s">
        <v>47</v>
      </c>
      <c r="O267" s="76"/>
      <c r="P267" s="188">
        <f>O267*H267</f>
        <v>0</v>
      </c>
      <c r="Q267" s="188">
        <v>0.00029999999999999997</v>
      </c>
      <c r="R267" s="188">
        <f>Q267*H267</f>
        <v>0.011849999999999999</v>
      </c>
      <c r="S267" s="188">
        <v>0</v>
      </c>
      <c r="T267" s="189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190" t="s">
        <v>296</v>
      </c>
      <c r="AT267" s="190" t="s">
        <v>162</v>
      </c>
      <c r="AU267" s="190" t="s">
        <v>91</v>
      </c>
      <c r="AY267" s="18" t="s">
        <v>160</v>
      </c>
      <c r="BE267" s="191">
        <f>IF(N267="základní",J267,0)</f>
        <v>0</v>
      </c>
      <c r="BF267" s="191">
        <f>IF(N267="snížená",J267,0)</f>
        <v>0</v>
      </c>
      <c r="BG267" s="191">
        <f>IF(N267="zákl. přenesená",J267,0)</f>
        <v>0</v>
      </c>
      <c r="BH267" s="191">
        <f>IF(N267="sníž. přenesená",J267,0)</f>
        <v>0</v>
      </c>
      <c r="BI267" s="191">
        <f>IF(N267="nulová",J267,0)</f>
        <v>0</v>
      </c>
      <c r="BJ267" s="18" t="s">
        <v>89</v>
      </c>
      <c r="BK267" s="191">
        <f>ROUND(I267*H267,2)</f>
        <v>0</v>
      </c>
      <c r="BL267" s="18" t="s">
        <v>296</v>
      </c>
      <c r="BM267" s="190" t="s">
        <v>2822</v>
      </c>
    </row>
    <row r="268" s="2" customFormat="1">
      <c r="A268" s="37"/>
      <c r="B268" s="38"/>
      <c r="C268" s="37"/>
      <c r="D268" s="192" t="s">
        <v>167</v>
      </c>
      <c r="E268" s="37"/>
      <c r="F268" s="193" t="s">
        <v>741</v>
      </c>
      <c r="G268" s="37"/>
      <c r="H268" s="37"/>
      <c r="I268" s="194"/>
      <c r="J268" s="37"/>
      <c r="K268" s="37"/>
      <c r="L268" s="38"/>
      <c r="M268" s="195"/>
      <c r="N268" s="196"/>
      <c r="O268" s="76"/>
      <c r="P268" s="76"/>
      <c r="Q268" s="76"/>
      <c r="R268" s="76"/>
      <c r="S268" s="76"/>
      <c r="T268" s="77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8" t="s">
        <v>167</v>
      </c>
      <c r="AU268" s="18" t="s">
        <v>91</v>
      </c>
    </row>
    <row r="269" s="15" customFormat="1">
      <c r="A269" s="15"/>
      <c r="B269" s="217"/>
      <c r="C269" s="15"/>
      <c r="D269" s="192" t="s">
        <v>248</v>
      </c>
      <c r="E269" s="218" t="s">
        <v>1</v>
      </c>
      <c r="F269" s="219" t="s">
        <v>2805</v>
      </c>
      <c r="G269" s="15"/>
      <c r="H269" s="218" t="s">
        <v>1</v>
      </c>
      <c r="I269" s="220"/>
      <c r="J269" s="15"/>
      <c r="K269" s="15"/>
      <c r="L269" s="217"/>
      <c r="M269" s="221"/>
      <c r="N269" s="222"/>
      <c r="O269" s="222"/>
      <c r="P269" s="222"/>
      <c r="Q269" s="222"/>
      <c r="R269" s="222"/>
      <c r="S269" s="222"/>
      <c r="T269" s="223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18" t="s">
        <v>248</v>
      </c>
      <c r="AU269" s="218" t="s">
        <v>91</v>
      </c>
      <c r="AV269" s="15" t="s">
        <v>89</v>
      </c>
      <c r="AW269" s="15" t="s">
        <v>37</v>
      </c>
      <c r="AX269" s="15" t="s">
        <v>82</v>
      </c>
      <c r="AY269" s="218" t="s">
        <v>160</v>
      </c>
    </row>
    <row r="270" s="13" customFormat="1">
      <c r="A270" s="13"/>
      <c r="B270" s="201"/>
      <c r="C270" s="13"/>
      <c r="D270" s="192" t="s">
        <v>248</v>
      </c>
      <c r="E270" s="202" t="s">
        <v>1</v>
      </c>
      <c r="F270" s="203" t="s">
        <v>91</v>
      </c>
      <c r="G270" s="13"/>
      <c r="H270" s="204">
        <v>2</v>
      </c>
      <c r="I270" s="205"/>
      <c r="J270" s="13"/>
      <c r="K270" s="13"/>
      <c r="L270" s="201"/>
      <c r="M270" s="206"/>
      <c r="N270" s="207"/>
      <c r="O270" s="207"/>
      <c r="P270" s="207"/>
      <c r="Q270" s="207"/>
      <c r="R270" s="207"/>
      <c r="S270" s="207"/>
      <c r="T270" s="20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02" t="s">
        <v>248</v>
      </c>
      <c r="AU270" s="202" t="s">
        <v>91</v>
      </c>
      <c r="AV270" s="13" t="s">
        <v>91</v>
      </c>
      <c r="AW270" s="13" t="s">
        <v>37</v>
      </c>
      <c r="AX270" s="13" t="s">
        <v>82</v>
      </c>
      <c r="AY270" s="202" t="s">
        <v>160</v>
      </c>
    </row>
    <row r="271" s="15" customFormat="1">
      <c r="A271" s="15"/>
      <c r="B271" s="217"/>
      <c r="C271" s="15"/>
      <c r="D271" s="192" t="s">
        <v>248</v>
      </c>
      <c r="E271" s="218" t="s">
        <v>1</v>
      </c>
      <c r="F271" s="219" t="s">
        <v>2721</v>
      </c>
      <c r="G271" s="15"/>
      <c r="H271" s="218" t="s">
        <v>1</v>
      </c>
      <c r="I271" s="220"/>
      <c r="J271" s="15"/>
      <c r="K271" s="15"/>
      <c r="L271" s="217"/>
      <c r="M271" s="221"/>
      <c r="N271" s="222"/>
      <c r="O271" s="222"/>
      <c r="P271" s="222"/>
      <c r="Q271" s="222"/>
      <c r="R271" s="222"/>
      <c r="S271" s="222"/>
      <c r="T271" s="223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18" t="s">
        <v>248</v>
      </c>
      <c r="AU271" s="218" t="s">
        <v>91</v>
      </c>
      <c r="AV271" s="15" t="s">
        <v>89</v>
      </c>
      <c r="AW271" s="15" t="s">
        <v>37</v>
      </c>
      <c r="AX271" s="15" t="s">
        <v>82</v>
      </c>
      <c r="AY271" s="218" t="s">
        <v>160</v>
      </c>
    </row>
    <row r="272" s="13" customFormat="1">
      <c r="A272" s="13"/>
      <c r="B272" s="201"/>
      <c r="C272" s="13"/>
      <c r="D272" s="192" t="s">
        <v>248</v>
      </c>
      <c r="E272" s="202" t="s">
        <v>1</v>
      </c>
      <c r="F272" s="203" t="s">
        <v>2800</v>
      </c>
      <c r="G272" s="13"/>
      <c r="H272" s="204">
        <v>37.5</v>
      </c>
      <c r="I272" s="205"/>
      <c r="J272" s="13"/>
      <c r="K272" s="13"/>
      <c r="L272" s="201"/>
      <c r="M272" s="206"/>
      <c r="N272" s="207"/>
      <c r="O272" s="207"/>
      <c r="P272" s="207"/>
      <c r="Q272" s="207"/>
      <c r="R272" s="207"/>
      <c r="S272" s="207"/>
      <c r="T272" s="20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02" t="s">
        <v>248</v>
      </c>
      <c r="AU272" s="202" t="s">
        <v>91</v>
      </c>
      <c r="AV272" s="13" t="s">
        <v>91</v>
      </c>
      <c r="AW272" s="13" t="s">
        <v>37</v>
      </c>
      <c r="AX272" s="13" t="s">
        <v>82</v>
      </c>
      <c r="AY272" s="202" t="s">
        <v>160</v>
      </c>
    </row>
    <row r="273" s="14" customFormat="1">
      <c r="A273" s="14"/>
      <c r="B273" s="209"/>
      <c r="C273" s="14"/>
      <c r="D273" s="192" t="s">
        <v>248</v>
      </c>
      <c r="E273" s="210" t="s">
        <v>1</v>
      </c>
      <c r="F273" s="211" t="s">
        <v>250</v>
      </c>
      <c r="G273" s="14"/>
      <c r="H273" s="212">
        <v>39.5</v>
      </c>
      <c r="I273" s="213"/>
      <c r="J273" s="14"/>
      <c r="K273" s="14"/>
      <c r="L273" s="209"/>
      <c r="M273" s="214"/>
      <c r="N273" s="215"/>
      <c r="O273" s="215"/>
      <c r="P273" s="215"/>
      <c r="Q273" s="215"/>
      <c r="R273" s="215"/>
      <c r="S273" s="215"/>
      <c r="T273" s="216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10" t="s">
        <v>248</v>
      </c>
      <c r="AU273" s="210" t="s">
        <v>91</v>
      </c>
      <c r="AV273" s="14" t="s">
        <v>159</v>
      </c>
      <c r="AW273" s="14" t="s">
        <v>37</v>
      </c>
      <c r="AX273" s="14" t="s">
        <v>89</v>
      </c>
      <c r="AY273" s="210" t="s">
        <v>160</v>
      </c>
    </row>
    <row r="274" s="2" customFormat="1" ht="16.5" customHeight="1">
      <c r="A274" s="37"/>
      <c r="B274" s="178"/>
      <c r="C274" s="179" t="s">
        <v>594</v>
      </c>
      <c r="D274" s="179" t="s">
        <v>162</v>
      </c>
      <c r="E274" s="180" t="s">
        <v>745</v>
      </c>
      <c r="F274" s="181" t="s">
        <v>746</v>
      </c>
      <c r="G274" s="182" t="s">
        <v>244</v>
      </c>
      <c r="H274" s="183">
        <v>39.5</v>
      </c>
      <c r="I274" s="184"/>
      <c r="J274" s="185">
        <f>ROUND(I274*H274,2)</f>
        <v>0</v>
      </c>
      <c r="K274" s="181" t="s">
        <v>245</v>
      </c>
      <c r="L274" s="38"/>
      <c r="M274" s="186" t="s">
        <v>1</v>
      </c>
      <c r="N274" s="187" t="s">
        <v>47</v>
      </c>
      <c r="O274" s="76"/>
      <c r="P274" s="188">
        <f>O274*H274</f>
        <v>0</v>
      </c>
      <c r="Q274" s="188">
        <v>0.0044999999999999997</v>
      </c>
      <c r="R274" s="188">
        <f>Q274*H274</f>
        <v>0.17774999999999999</v>
      </c>
      <c r="S274" s="188">
        <v>0</v>
      </c>
      <c r="T274" s="189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190" t="s">
        <v>296</v>
      </c>
      <c r="AT274" s="190" t="s">
        <v>162</v>
      </c>
      <c r="AU274" s="190" t="s">
        <v>91</v>
      </c>
      <c r="AY274" s="18" t="s">
        <v>160</v>
      </c>
      <c r="BE274" s="191">
        <f>IF(N274="základní",J274,0)</f>
        <v>0</v>
      </c>
      <c r="BF274" s="191">
        <f>IF(N274="snížená",J274,0)</f>
        <v>0</v>
      </c>
      <c r="BG274" s="191">
        <f>IF(N274="zákl. přenesená",J274,0)</f>
        <v>0</v>
      </c>
      <c r="BH274" s="191">
        <f>IF(N274="sníž. přenesená",J274,0)</f>
        <v>0</v>
      </c>
      <c r="BI274" s="191">
        <f>IF(N274="nulová",J274,0)</f>
        <v>0</v>
      </c>
      <c r="BJ274" s="18" t="s">
        <v>89</v>
      </c>
      <c r="BK274" s="191">
        <f>ROUND(I274*H274,2)</f>
        <v>0</v>
      </c>
      <c r="BL274" s="18" t="s">
        <v>296</v>
      </c>
      <c r="BM274" s="190" t="s">
        <v>2823</v>
      </c>
    </row>
    <row r="275" s="2" customFormat="1">
      <c r="A275" s="37"/>
      <c r="B275" s="38"/>
      <c r="C275" s="37"/>
      <c r="D275" s="192" t="s">
        <v>167</v>
      </c>
      <c r="E275" s="37"/>
      <c r="F275" s="193" t="s">
        <v>748</v>
      </c>
      <c r="G275" s="37"/>
      <c r="H275" s="37"/>
      <c r="I275" s="194"/>
      <c r="J275" s="37"/>
      <c r="K275" s="37"/>
      <c r="L275" s="38"/>
      <c r="M275" s="195"/>
      <c r="N275" s="196"/>
      <c r="O275" s="76"/>
      <c r="P275" s="76"/>
      <c r="Q275" s="76"/>
      <c r="R275" s="76"/>
      <c r="S275" s="76"/>
      <c r="T275" s="77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8" t="s">
        <v>167</v>
      </c>
      <c r="AU275" s="18" t="s">
        <v>91</v>
      </c>
    </row>
    <row r="276" s="2" customFormat="1" ht="33" customHeight="1">
      <c r="A276" s="37"/>
      <c r="B276" s="178"/>
      <c r="C276" s="179" t="s">
        <v>596</v>
      </c>
      <c r="D276" s="179" t="s">
        <v>162</v>
      </c>
      <c r="E276" s="180" t="s">
        <v>750</v>
      </c>
      <c r="F276" s="181" t="s">
        <v>751</v>
      </c>
      <c r="G276" s="182" t="s">
        <v>244</v>
      </c>
      <c r="H276" s="183">
        <v>37.5</v>
      </c>
      <c r="I276" s="184"/>
      <c r="J276" s="185">
        <f>ROUND(I276*H276,2)</f>
        <v>0</v>
      </c>
      <c r="K276" s="181" t="s">
        <v>245</v>
      </c>
      <c r="L276" s="38"/>
      <c r="M276" s="186" t="s">
        <v>1</v>
      </c>
      <c r="N276" s="187" t="s">
        <v>47</v>
      </c>
      <c r="O276" s="76"/>
      <c r="P276" s="188">
        <f>O276*H276</f>
        <v>0</v>
      </c>
      <c r="Q276" s="188">
        <v>0.0060000000000000001</v>
      </c>
      <c r="R276" s="188">
        <f>Q276*H276</f>
        <v>0.22500000000000001</v>
      </c>
      <c r="S276" s="188">
        <v>0</v>
      </c>
      <c r="T276" s="189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190" t="s">
        <v>296</v>
      </c>
      <c r="AT276" s="190" t="s">
        <v>162</v>
      </c>
      <c r="AU276" s="190" t="s">
        <v>91</v>
      </c>
      <c r="AY276" s="18" t="s">
        <v>160</v>
      </c>
      <c r="BE276" s="191">
        <f>IF(N276="základní",J276,0)</f>
        <v>0</v>
      </c>
      <c r="BF276" s="191">
        <f>IF(N276="snížená",J276,0)</f>
        <v>0</v>
      </c>
      <c r="BG276" s="191">
        <f>IF(N276="zákl. přenesená",J276,0)</f>
        <v>0</v>
      </c>
      <c r="BH276" s="191">
        <f>IF(N276="sníž. přenesená",J276,0)</f>
        <v>0</v>
      </c>
      <c r="BI276" s="191">
        <f>IF(N276="nulová",J276,0)</f>
        <v>0</v>
      </c>
      <c r="BJ276" s="18" t="s">
        <v>89</v>
      </c>
      <c r="BK276" s="191">
        <f>ROUND(I276*H276,2)</f>
        <v>0</v>
      </c>
      <c r="BL276" s="18" t="s">
        <v>296</v>
      </c>
      <c r="BM276" s="190" t="s">
        <v>2824</v>
      </c>
    </row>
    <row r="277" s="2" customFormat="1">
      <c r="A277" s="37"/>
      <c r="B277" s="38"/>
      <c r="C277" s="37"/>
      <c r="D277" s="192" t="s">
        <v>167</v>
      </c>
      <c r="E277" s="37"/>
      <c r="F277" s="193" t="s">
        <v>753</v>
      </c>
      <c r="G277" s="37"/>
      <c r="H277" s="37"/>
      <c r="I277" s="194"/>
      <c r="J277" s="37"/>
      <c r="K277" s="37"/>
      <c r="L277" s="38"/>
      <c r="M277" s="195"/>
      <c r="N277" s="196"/>
      <c r="O277" s="76"/>
      <c r="P277" s="76"/>
      <c r="Q277" s="76"/>
      <c r="R277" s="76"/>
      <c r="S277" s="76"/>
      <c r="T277" s="77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8" t="s">
        <v>167</v>
      </c>
      <c r="AU277" s="18" t="s">
        <v>91</v>
      </c>
    </row>
    <row r="278" s="2" customFormat="1" ht="16.5" customHeight="1">
      <c r="A278" s="37"/>
      <c r="B278" s="178"/>
      <c r="C278" s="227" t="s">
        <v>601</v>
      </c>
      <c r="D278" s="227" t="s">
        <v>549</v>
      </c>
      <c r="E278" s="228" t="s">
        <v>754</v>
      </c>
      <c r="F278" s="229" t="s">
        <v>755</v>
      </c>
      <c r="G278" s="230" t="s">
        <v>244</v>
      </c>
      <c r="H278" s="231">
        <v>41.25</v>
      </c>
      <c r="I278" s="232"/>
      <c r="J278" s="233">
        <f>ROUND(I278*H278,2)</f>
        <v>0</v>
      </c>
      <c r="K278" s="229" t="s">
        <v>245</v>
      </c>
      <c r="L278" s="234"/>
      <c r="M278" s="235" t="s">
        <v>1</v>
      </c>
      <c r="N278" s="236" t="s">
        <v>47</v>
      </c>
      <c r="O278" s="76"/>
      <c r="P278" s="188">
        <f>O278*H278</f>
        <v>0</v>
      </c>
      <c r="Q278" s="188">
        <v>0.0118</v>
      </c>
      <c r="R278" s="188">
        <f>Q278*H278</f>
        <v>0.48675000000000002</v>
      </c>
      <c r="S278" s="188">
        <v>0</v>
      </c>
      <c r="T278" s="189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190" t="s">
        <v>586</v>
      </c>
      <c r="AT278" s="190" t="s">
        <v>549</v>
      </c>
      <c r="AU278" s="190" t="s">
        <v>91</v>
      </c>
      <c r="AY278" s="18" t="s">
        <v>160</v>
      </c>
      <c r="BE278" s="191">
        <f>IF(N278="základní",J278,0)</f>
        <v>0</v>
      </c>
      <c r="BF278" s="191">
        <f>IF(N278="snížená",J278,0)</f>
        <v>0</v>
      </c>
      <c r="BG278" s="191">
        <f>IF(N278="zákl. přenesená",J278,0)</f>
        <v>0</v>
      </c>
      <c r="BH278" s="191">
        <f>IF(N278="sníž. přenesená",J278,0)</f>
        <v>0</v>
      </c>
      <c r="BI278" s="191">
        <f>IF(N278="nulová",J278,0)</f>
        <v>0</v>
      </c>
      <c r="BJ278" s="18" t="s">
        <v>89</v>
      </c>
      <c r="BK278" s="191">
        <f>ROUND(I278*H278,2)</f>
        <v>0</v>
      </c>
      <c r="BL278" s="18" t="s">
        <v>296</v>
      </c>
      <c r="BM278" s="190" t="s">
        <v>2825</v>
      </c>
    </row>
    <row r="279" s="2" customFormat="1">
      <c r="A279" s="37"/>
      <c r="B279" s="38"/>
      <c r="C279" s="37"/>
      <c r="D279" s="192" t="s">
        <v>167</v>
      </c>
      <c r="E279" s="37"/>
      <c r="F279" s="193" t="s">
        <v>755</v>
      </c>
      <c r="G279" s="37"/>
      <c r="H279" s="37"/>
      <c r="I279" s="194"/>
      <c r="J279" s="37"/>
      <c r="K279" s="37"/>
      <c r="L279" s="38"/>
      <c r="M279" s="195"/>
      <c r="N279" s="196"/>
      <c r="O279" s="76"/>
      <c r="P279" s="76"/>
      <c r="Q279" s="76"/>
      <c r="R279" s="76"/>
      <c r="S279" s="76"/>
      <c r="T279" s="77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8" t="s">
        <v>167</v>
      </c>
      <c r="AU279" s="18" t="s">
        <v>91</v>
      </c>
    </row>
    <row r="280" s="13" customFormat="1">
      <c r="A280" s="13"/>
      <c r="B280" s="201"/>
      <c r="C280" s="13"/>
      <c r="D280" s="192" t="s">
        <v>248</v>
      </c>
      <c r="E280" s="202" t="s">
        <v>1</v>
      </c>
      <c r="F280" s="203" t="s">
        <v>2826</v>
      </c>
      <c r="G280" s="13"/>
      <c r="H280" s="204">
        <v>41.25</v>
      </c>
      <c r="I280" s="205"/>
      <c r="J280" s="13"/>
      <c r="K280" s="13"/>
      <c r="L280" s="201"/>
      <c r="M280" s="206"/>
      <c r="N280" s="207"/>
      <c r="O280" s="207"/>
      <c r="P280" s="207"/>
      <c r="Q280" s="207"/>
      <c r="R280" s="207"/>
      <c r="S280" s="207"/>
      <c r="T280" s="20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02" t="s">
        <v>248</v>
      </c>
      <c r="AU280" s="202" t="s">
        <v>91</v>
      </c>
      <c r="AV280" s="13" t="s">
        <v>91</v>
      </c>
      <c r="AW280" s="13" t="s">
        <v>37</v>
      </c>
      <c r="AX280" s="13" t="s">
        <v>82</v>
      </c>
      <c r="AY280" s="202" t="s">
        <v>160</v>
      </c>
    </row>
    <row r="281" s="14" customFormat="1">
      <c r="A281" s="14"/>
      <c r="B281" s="209"/>
      <c r="C281" s="14"/>
      <c r="D281" s="192" t="s">
        <v>248</v>
      </c>
      <c r="E281" s="210" t="s">
        <v>1</v>
      </c>
      <c r="F281" s="211" t="s">
        <v>250</v>
      </c>
      <c r="G281" s="14"/>
      <c r="H281" s="212">
        <v>41.25</v>
      </c>
      <c r="I281" s="213"/>
      <c r="J281" s="14"/>
      <c r="K281" s="14"/>
      <c r="L281" s="209"/>
      <c r="M281" s="214"/>
      <c r="N281" s="215"/>
      <c r="O281" s="215"/>
      <c r="P281" s="215"/>
      <c r="Q281" s="215"/>
      <c r="R281" s="215"/>
      <c r="S281" s="215"/>
      <c r="T281" s="216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10" t="s">
        <v>248</v>
      </c>
      <c r="AU281" s="210" t="s">
        <v>91</v>
      </c>
      <c r="AV281" s="14" t="s">
        <v>159</v>
      </c>
      <c r="AW281" s="14" t="s">
        <v>37</v>
      </c>
      <c r="AX281" s="14" t="s">
        <v>89</v>
      </c>
      <c r="AY281" s="210" t="s">
        <v>160</v>
      </c>
    </row>
    <row r="282" s="2" customFormat="1" ht="37.8" customHeight="1">
      <c r="A282" s="37"/>
      <c r="B282" s="178"/>
      <c r="C282" s="179" t="s">
        <v>605</v>
      </c>
      <c r="D282" s="179" t="s">
        <v>162</v>
      </c>
      <c r="E282" s="180" t="s">
        <v>2827</v>
      </c>
      <c r="F282" s="181" t="s">
        <v>2828</v>
      </c>
      <c r="G282" s="182" t="s">
        <v>244</v>
      </c>
      <c r="H282" s="183">
        <v>2</v>
      </c>
      <c r="I282" s="184"/>
      <c r="J282" s="185">
        <f>ROUND(I282*H282,2)</f>
        <v>0</v>
      </c>
      <c r="K282" s="181" t="s">
        <v>245</v>
      </c>
      <c r="L282" s="38"/>
      <c r="M282" s="186" t="s">
        <v>1</v>
      </c>
      <c r="N282" s="187" t="s">
        <v>47</v>
      </c>
      <c r="O282" s="76"/>
      <c r="P282" s="188">
        <f>O282*H282</f>
        <v>0</v>
      </c>
      <c r="Q282" s="188">
        <v>0.0050000000000000001</v>
      </c>
      <c r="R282" s="188">
        <f>Q282*H282</f>
        <v>0.01</v>
      </c>
      <c r="S282" s="188">
        <v>0</v>
      </c>
      <c r="T282" s="189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190" t="s">
        <v>296</v>
      </c>
      <c r="AT282" s="190" t="s">
        <v>162</v>
      </c>
      <c r="AU282" s="190" t="s">
        <v>91</v>
      </c>
      <c r="AY282" s="18" t="s">
        <v>160</v>
      </c>
      <c r="BE282" s="191">
        <f>IF(N282="základní",J282,0)</f>
        <v>0</v>
      </c>
      <c r="BF282" s="191">
        <f>IF(N282="snížená",J282,0)</f>
        <v>0</v>
      </c>
      <c r="BG282" s="191">
        <f>IF(N282="zákl. přenesená",J282,0)</f>
        <v>0</v>
      </c>
      <c r="BH282" s="191">
        <f>IF(N282="sníž. přenesená",J282,0)</f>
        <v>0</v>
      </c>
      <c r="BI282" s="191">
        <f>IF(N282="nulová",J282,0)</f>
        <v>0</v>
      </c>
      <c r="BJ282" s="18" t="s">
        <v>89</v>
      </c>
      <c r="BK282" s="191">
        <f>ROUND(I282*H282,2)</f>
        <v>0</v>
      </c>
      <c r="BL282" s="18" t="s">
        <v>296</v>
      </c>
      <c r="BM282" s="190" t="s">
        <v>2829</v>
      </c>
    </row>
    <row r="283" s="2" customFormat="1">
      <c r="A283" s="37"/>
      <c r="B283" s="38"/>
      <c r="C283" s="37"/>
      <c r="D283" s="192" t="s">
        <v>167</v>
      </c>
      <c r="E283" s="37"/>
      <c r="F283" s="193" t="s">
        <v>2830</v>
      </c>
      <c r="G283" s="37"/>
      <c r="H283" s="37"/>
      <c r="I283" s="194"/>
      <c r="J283" s="37"/>
      <c r="K283" s="37"/>
      <c r="L283" s="38"/>
      <c r="M283" s="195"/>
      <c r="N283" s="196"/>
      <c r="O283" s="76"/>
      <c r="P283" s="76"/>
      <c r="Q283" s="76"/>
      <c r="R283" s="76"/>
      <c r="S283" s="76"/>
      <c r="T283" s="77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8" t="s">
        <v>167</v>
      </c>
      <c r="AU283" s="18" t="s">
        <v>91</v>
      </c>
    </row>
    <row r="284" s="2" customFormat="1" ht="16.5" customHeight="1">
      <c r="A284" s="37"/>
      <c r="B284" s="178"/>
      <c r="C284" s="227" t="s">
        <v>612</v>
      </c>
      <c r="D284" s="227" t="s">
        <v>549</v>
      </c>
      <c r="E284" s="228" t="s">
        <v>2831</v>
      </c>
      <c r="F284" s="229" t="s">
        <v>2832</v>
      </c>
      <c r="G284" s="230" t="s">
        <v>244</v>
      </c>
      <c r="H284" s="231">
        <v>2</v>
      </c>
      <c r="I284" s="232"/>
      <c r="J284" s="233">
        <f>ROUND(I284*H284,2)</f>
        <v>0</v>
      </c>
      <c r="K284" s="229" t="s">
        <v>245</v>
      </c>
      <c r="L284" s="234"/>
      <c r="M284" s="235" t="s">
        <v>1</v>
      </c>
      <c r="N284" s="236" t="s">
        <v>47</v>
      </c>
      <c r="O284" s="76"/>
      <c r="P284" s="188">
        <f>O284*H284</f>
        <v>0</v>
      </c>
      <c r="Q284" s="188">
        <v>0.01</v>
      </c>
      <c r="R284" s="188">
        <f>Q284*H284</f>
        <v>0.02</v>
      </c>
      <c r="S284" s="188">
        <v>0</v>
      </c>
      <c r="T284" s="189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190" t="s">
        <v>586</v>
      </c>
      <c r="AT284" s="190" t="s">
        <v>549</v>
      </c>
      <c r="AU284" s="190" t="s">
        <v>91</v>
      </c>
      <c r="AY284" s="18" t="s">
        <v>160</v>
      </c>
      <c r="BE284" s="191">
        <f>IF(N284="základní",J284,0)</f>
        <v>0</v>
      </c>
      <c r="BF284" s="191">
        <f>IF(N284="snížená",J284,0)</f>
        <v>0</v>
      </c>
      <c r="BG284" s="191">
        <f>IF(N284="zákl. přenesená",J284,0)</f>
        <v>0</v>
      </c>
      <c r="BH284" s="191">
        <f>IF(N284="sníž. přenesená",J284,0)</f>
        <v>0</v>
      </c>
      <c r="BI284" s="191">
        <f>IF(N284="nulová",J284,0)</f>
        <v>0</v>
      </c>
      <c r="BJ284" s="18" t="s">
        <v>89</v>
      </c>
      <c r="BK284" s="191">
        <f>ROUND(I284*H284,2)</f>
        <v>0</v>
      </c>
      <c r="BL284" s="18" t="s">
        <v>296</v>
      </c>
      <c r="BM284" s="190" t="s">
        <v>2833</v>
      </c>
    </row>
    <row r="285" s="2" customFormat="1">
      <c r="A285" s="37"/>
      <c r="B285" s="38"/>
      <c r="C285" s="37"/>
      <c r="D285" s="192" t="s">
        <v>167</v>
      </c>
      <c r="E285" s="37"/>
      <c r="F285" s="193" t="s">
        <v>2832</v>
      </c>
      <c r="G285" s="37"/>
      <c r="H285" s="37"/>
      <c r="I285" s="194"/>
      <c r="J285" s="37"/>
      <c r="K285" s="37"/>
      <c r="L285" s="38"/>
      <c r="M285" s="195"/>
      <c r="N285" s="196"/>
      <c r="O285" s="76"/>
      <c r="P285" s="76"/>
      <c r="Q285" s="76"/>
      <c r="R285" s="76"/>
      <c r="S285" s="76"/>
      <c r="T285" s="77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8" t="s">
        <v>167</v>
      </c>
      <c r="AU285" s="18" t="s">
        <v>91</v>
      </c>
    </row>
    <row r="286" s="2" customFormat="1" ht="24.15" customHeight="1">
      <c r="A286" s="37"/>
      <c r="B286" s="178"/>
      <c r="C286" s="179" t="s">
        <v>617</v>
      </c>
      <c r="D286" s="179" t="s">
        <v>162</v>
      </c>
      <c r="E286" s="180" t="s">
        <v>763</v>
      </c>
      <c r="F286" s="181" t="s">
        <v>764</v>
      </c>
      <c r="G286" s="182" t="s">
        <v>360</v>
      </c>
      <c r="H286" s="183">
        <v>0.93100000000000005</v>
      </c>
      <c r="I286" s="184"/>
      <c r="J286" s="185">
        <f>ROUND(I286*H286,2)</f>
        <v>0</v>
      </c>
      <c r="K286" s="181" t="s">
        <v>245</v>
      </c>
      <c r="L286" s="38"/>
      <c r="M286" s="186" t="s">
        <v>1</v>
      </c>
      <c r="N286" s="187" t="s">
        <v>47</v>
      </c>
      <c r="O286" s="76"/>
      <c r="P286" s="188">
        <f>O286*H286</f>
        <v>0</v>
      </c>
      <c r="Q286" s="188">
        <v>0</v>
      </c>
      <c r="R286" s="188">
        <f>Q286*H286</f>
        <v>0</v>
      </c>
      <c r="S286" s="188">
        <v>0</v>
      </c>
      <c r="T286" s="189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190" t="s">
        <v>296</v>
      </c>
      <c r="AT286" s="190" t="s">
        <v>162</v>
      </c>
      <c r="AU286" s="190" t="s">
        <v>91</v>
      </c>
      <c r="AY286" s="18" t="s">
        <v>160</v>
      </c>
      <c r="BE286" s="191">
        <f>IF(N286="základní",J286,0)</f>
        <v>0</v>
      </c>
      <c r="BF286" s="191">
        <f>IF(N286="snížená",J286,0)</f>
        <v>0</v>
      </c>
      <c r="BG286" s="191">
        <f>IF(N286="zákl. přenesená",J286,0)</f>
        <v>0</v>
      </c>
      <c r="BH286" s="191">
        <f>IF(N286="sníž. přenesená",J286,0)</f>
        <v>0</v>
      </c>
      <c r="BI286" s="191">
        <f>IF(N286="nulová",J286,0)</f>
        <v>0</v>
      </c>
      <c r="BJ286" s="18" t="s">
        <v>89</v>
      </c>
      <c r="BK286" s="191">
        <f>ROUND(I286*H286,2)</f>
        <v>0</v>
      </c>
      <c r="BL286" s="18" t="s">
        <v>296</v>
      </c>
      <c r="BM286" s="190" t="s">
        <v>2834</v>
      </c>
    </row>
    <row r="287" s="2" customFormat="1">
      <c r="A287" s="37"/>
      <c r="B287" s="38"/>
      <c r="C287" s="37"/>
      <c r="D287" s="192" t="s">
        <v>167</v>
      </c>
      <c r="E287" s="37"/>
      <c r="F287" s="193" t="s">
        <v>766</v>
      </c>
      <c r="G287" s="37"/>
      <c r="H287" s="37"/>
      <c r="I287" s="194"/>
      <c r="J287" s="37"/>
      <c r="K287" s="37"/>
      <c r="L287" s="38"/>
      <c r="M287" s="195"/>
      <c r="N287" s="196"/>
      <c r="O287" s="76"/>
      <c r="P287" s="76"/>
      <c r="Q287" s="76"/>
      <c r="R287" s="76"/>
      <c r="S287" s="76"/>
      <c r="T287" s="77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8" t="s">
        <v>167</v>
      </c>
      <c r="AU287" s="18" t="s">
        <v>91</v>
      </c>
    </row>
    <row r="288" s="12" customFormat="1" ht="22.8" customHeight="1">
      <c r="A288" s="12"/>
      <c r="B288" s="165"/>
      <c r="C288" s="12"/>
      <c r="D288" s="166" t="s">
        <v>81</v>
      </c>
      <c r="E288" s="176" t="s">
        <v>415</v>
      </c>
      <c r="F288" s="176" t="s">
        <v>416</v>
      </c>
      <c r="G288" s="12"/>
      <c r="H288" s="12"/>
      <c r="I288" s="168"/>
      <c r="J288" s="177">
        <f>BK288</f>
        <v>0</v>
      </c>
      <c r="K288" s="12"/>
      <c r="L288" s="165"/>
      <c r="M288" s="170"/>
      <c r="N288" s="171"/>
      <c r="O288" s="171"/>
      <c r="P288" s="172">
        <f>SUM(P289:P297)</f>
        <v>0</v>
      </c>
      <c r="Q288" s="171"/>
      <c r="R288" s="172">
        <f>SUM(R289:R297)</f>
        <v>0.0252</v>
      </c>
      <c r="S288" s="171"/>
      <c r="T288" s="173">
        <f>SUM(T289:T297)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166" t="s">
        <v>91</v>
      </c>
      <c r="AT288" s="174" t="s">
        <v>81</v>
      </c>
      <c r="AU288" s="174" t="s">
        <v>89</v>
      </c>
      <c r="AY288" s="166" t="s">
        <v>160</v>
      </c>
      <c r="BK288" s="175">
        <f>SUM(BK289:BK297)</f>
        <v>0</v>
      </c>
    </row>
    <row r="289" s="2" customFormat="1" ht="24.15" customHeight="1">
      <c r="A289" s="37"/>
      <c r="B289" s="178"/>
      <c r="C289" s="179" t="s">
        <v>621</v>
      </c>
      <c r="D289" s="179" t="s">
        <v>162</v>
      </c>
      <c r="E289" s="180" t="s">
        <v>780</v>
      </c>
      <c r="F289" s="181" t="s">
        <v>781</v>
      </c>
      <c r="G289" s="182" t="s">
        <v>244</v>
      </c>
      <c r="H289" s="183">
        <v>52.5</v>
      </c>
      <c r="I289" s="184"/>
      <c r="J289" s="185">
        <f>ROUND(I289*H289,2)</f>
        <v>0</v>
      </c>
      <c r="K289" s="181" t="s">
        <v>245</v>
      </c>
      <c r="L289" s="38"/>
      <c r="M289" s="186" t="s">
        <v>1</v>
      </c>
      <c r="N289" s="187" t="s">
        <v>47</v>
      </c>
      <c r="O289" s="76"/>
      <c r="P289" s="188">
        <f>O289*H289</f>
        <v>0</v>
      </c>
      <c r="Q289" s="188">
        <v>0.00020000000000000001</v>
      </c>
      <c r="R289" s="188">
        <f>Q289*H289</f>
        <v>0.010500000000000001</v>
      </c>
      <c r="S289" s="188">
        <v>0</v>
      </c>
      <c r="T289" s="189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190" t="s">
        <v>296</v>
      </c>
      <c r="AT289" s="190" t="s">
        <v>162</v>
      </c>
      <c r="AU289" s="190" t="s">
        <v>91</v>
      </c>
      <c r="AY289" s="18" t="s">
        <v>160</v>
      </c>
      <c r="BE289" s="191">
        <f>IF(N289="základní",J289,0)</f>
        <v>0</v>
      </c>
      <c r="BF289" s="191">
        <f>IF(N289="snížená",J289,0)</f>
        <v>0</v>
      </c>
      <c r="BG289" s="191">
        <f>IF(N289="zákl. přenesená",J289,0)</f>
        <v>0</v>
      </c>
      <c r="BH289" s="191">
        <f>IF(N289="sníž. přenesená",J289,0)</f>
        <v>0</v>
      </c>
      <c r="BI289" s="191">
        <f>IF(N289="nulová",J289,0)</f>
        <v>0</v>
      </c>
      <c r="BJ289" s="18" t="s">
        <v>89</v>
      </c>
      <c r="BK289" s="191">
        <f>ROUND(I289*H289,2)</f>
        <v>0</v>
      </c>
      <c r="BL289" s="18" t="s">
        <v>296</v>
      </c>
      <c r="BM289" s="190" t="s">
        <v>2835</v>
      </c>
    </row>
    <row r="290" s="2" customFormat="1">
      <c r="A290" s="37"/>
      <c r="B290" s="38"/>
      <c r="C290" s="37"/>
      <c r="D290" s="192" t="s">
        <v>167</v>
      </c>
      <c r="E290" s="37"/>
      <c r="F290" s="193" t="s">
        <v>783</v>
      </c>
      <c r="G290" s="37"/>
      <c r="H290" s="37"/>
      <c r="I290" s="194"/>
      <c r="J290" s="37"/>
      <c r="K290" s="37"/>
      <c r="L290" s="38"/>
      <c r="M290" s="195"/>
      <c r="N290" s="196"/>
      <c r="O290" s="76"/>
      <c r="P290" s="76"/>
      <c r="Q290" s="76"/>
      <c r="R290" s="76"/>
      <c r="S290" s="76"/>
      <c r="T290" s="77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8" t="s">
        <v>167</v>
      </c>
      <c r="AU290" s="18" t="s">
        <v>91</v>
      </c>
    </row>
    <row r="291" s="15" customFormat="1">
      <c r="A291" s="15"/>
      <c r="B291" s="217"/>
      <c r="C291" s="15"/>
      <c r="D291" s="192" t="s">
        <v>248</v>
      </c>
      <c r="E291" s="218" t="s">
        <v>1</v>
      </c>
      <c r="F291" s="219" t="s">
        <v>2721</v>
      </c>
      <c r="G291" s="15"/>
      <c r="H291" s="218" t="s">
        <v>1</v>
      </c>
      <c r="I291" s="220"/>
      <c r="J291" s="15"/>
      <c r="K291" s="15"/>
      <c r="L291" s="217"/>
      <c r="M291" s="221"/>
      <c r="N291" s="222"/>
      <c r="O291" s="222"/>
      <c r="P291" s="222"/>
      <c r="Q291" s="222"/>
      <c r="R291" s="222"/>
      <c r="S291" s="222"/>
      <c r="T291" s="223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18" t="s">
        <v>248</v>
      </c>
      <c r="AU291" s="218" t="s">
        <v>91</v>
      </c>
      <c r="AV291" s="15" t="s">
        <v>89</v>
      </c>
      <c r="AW291" s="15" t="s">
        <v>37</v>
      </c>
      <c r="AX291" s="15" t="s">
        <v>82</v>
      </c>
      <c r="AY291" s="218" t="s">
        <v>160</v>
      </c>
    </row>
    <row r="292" s="13" customFormat="1">
      <c r="A292" s="13"/>
      <c r="B292" s="201"/>
      <c r="C292" s="13"/>
      <c r="D292" s="192" t="s">
        <v>248</v>
      </c>
      <c r="E292" s="202" t="s">
        <v>1</v>
      </c>
      <c r="F292" s="203" t="s">
        <v>2727</v>
      </c>
      <c r="G292" s="13"/>
      <c r="H292" s="204">
        <v>12.5</v>
      </c>
      <c r="I292" s="205"/>
      <c r="J292" s="13"/>
      <c r="K292" s="13"/>
      <c r="L292" s="201"/>
      <c r="M292" s="206"/>
      <c r="N292" s="207"/>
      <c r="O292" s="207"/>
      <c r="P292" s="207"/>
      <c r="Q292" s="207"/>
      <c r="R292" s="207"/>
      <c r="S292" s="207"/>
      <c r="T292" s="20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02" t="s">
        <v>248</v>
      </c>
      <c r="AU292" s="202" t="s">
        <v>91</v>
      </c>
      <c r="AV292" s="13" t="s">
        <v>91</v>
      </c>
      <c r="AW292" s="13" t="s">
        <v>37</v>
      </c>
      <c r="AX292" s="13" t="s">
        <v>82</v>
      </c>
      <c r="AY292" s="202" t="s">
        <v>160</v>
      </c>
    </row>
    <row r="293" s="15" customFormat="1">
      <c r="A293" s="15"/>
      <c r="B293" s="217"/>
      <c r="C293" s="15"/>
      <c r="D293" s="192" t="s">
        <v>248</v>
      </c>
      <c r="E293" s="218" t="s">
        <v>1</v>
      </c>
      <c r="F293" s="219" t="s">
        <v>2728</v>
      </c>
      <c r="G293" s="15"/>
      <c r="H293" s="218" t="s">
        <v>1</v>
      </c>
      <c r="I293" s="220"/>
      <c r="J293" s="15"/>
      <c r="K293" s="15"/>
      <c r="L293" s="217"/>
      <c r="M293" s="221"/>
      <c r="N293" s="222"/>
      <c r="O293" s="222"/>
      <c r="P293" s="222"/>
      <c r="Q293" s="222"/>
      <c r="R293" s="222"/>
      <c r="S293" s="222"/>
      <c r="T293" s="223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18" t="s">
        <v>248</v>
      </c>
      <c r="AU293" s="218" t="s">
        <v>91</v>
      </c>
      <c r="AV293" s="15" t="s">
        <v>89</v>
      </c>
      <c r="AW293" s="15" t="s">
        <v>37</v>
      </c>
      <c r="AX293" s="15" t="s">
        <v>82</v>
      </c>
      <c r="AY293" s="218" t="s">
        <v>160</v>
      </c>
    </row>
    <row r="294" s="13" customFormat="1">
      <c r="A294" s="13"/>
      <c r="B294" s="201"/>
      <c r="C294" s="13"/>
      <c r="D294" s="192" t="s">
        <v>248</v>
      </c>
      <c r="E294" s="202" t="s">
        <v>1</v>
      </c>
      <c r="F294" s="203" t="s">
        <v>621</v>
      </c>
      <c r="G294" s="13"/>
      <c r="H294" s="204">
        <v>40</v>
      </c>
      <c r="I294" s="205"/>
      <c r="J294" s="13"/>
      <c r="K294" s="13"/>
      <c r="L294" s="201"/>
      <c r="M294" s="206"/>
      <c r="N294" s="207"/>
      <c r="O294" s="207"/>
      <c r="P294" s="207"/>
      <c r="Q294" s="207"/>
      <c r="R294" s="207"/>
      <c r="S294" s="207"/>
      <c r="T294" s="20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02" t="s">
        <v>248</v>
      </c>
      <c r="AU294" s="202" t="s">
        <v>91</v>
      </c>
      <c r="AV294" s="13" t="s">
        <v>91</v>
      </c>
      <c r="AW294" s="13" t="s">
        <v>37</v>
      </c>
      <c r="AX294" s="13" t="s">
        <v>82</v>
      </c>
      <c r="AY294" s="202" t="s">
        <v>160</v>
      </c>
    </row>
    <row r="295" s="14" customFormat="1">
      <c r="A295" s="14"/>
      <c r="B295" s="209"/>
      <c r="C295" s="14"/>
      <c r="D295" s="192" t="s">
        <v>248</v>
      </c>
      <c r="E295" s="210" t="s">
        <v>1</v>
      </c>
      <c r="F295" s="211" t="s">
        <v>250</v>
      </c>
      <c r="G295" s="14"/>
      <c r="H295" s="212">
        <v>52.5</v>
      </c>
      <c r="I295" s="213"/>
      <c r="J295" s="14"/>
      <c r="K295" s="14"/>
      <c r="L295" s="209"/>
      <c r="M295" s="214"/>
      <c r="N295" s="215"/>
      <c r="O295" s="215"/>
      <c r="P295" s="215"/>
      <c r="Q295" s="215"/>
      <c r="R295" s="215"/>
      <c r="S295" s="215"/>
      <c r="T295" s="216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10" t="s">
        <v>248</v>
      </c>
      <c r="AU295" s="210" t="s">
        <v>91</v>
      </c>
      <c r="AV295" s="14" t="s">
        <v>159</v>
      </c>
      <c r="AW295" s="14" t="s">
        <v>37</v>
      </c>
      <c r="AX295" s="14" t="s">
        <v>89</v>
      </c>
      <c r="AY295" s="210" t="s">
        <v>160</v>
      </c>
    </row>
    <row r="296" s="2" customFormat="1" ht="33" customHeight="1">
      <c r="A296" s="37"/>
      <c r="B296" s="178"/>
      <c r="C296" s="179" t="s">
        <v>626</v>
      </c>
      <c r="D296" s="179" t="s">
        <v>162</v>
      </c>
      <c r="E296" s="180" t="s">
        <v>787</v>
      </c>
      <c r="F296" s="181" t="s">
        <v>788</v>
      </c>
      <c r="G296" s="182" t="s">
        <v>244</v>
      </c>
      <c r="H296" s="183">
        <v>52.5</v>
      </c>
      <c r="I296" s="184"/>
      <c r="J296" s="185">
        <f>ROUND(I296*H296,2)</f>
        <v>0</v>
      </c>
      <c r="K296" s="181" t="s">
        <v>245</v>
      </c>
      <c r="L296" s="38"/>
      <c r="M296" s="186" t="s">
        <v>1</v>
      </c>
      <c r="N296" s="187" t="s">
        <v>47</v>
      </c>
      <c r="O296" s="76"/>
      <c r="P296" s="188">
        <f>O296*H296</f>
        <v>0</v>
      </c>
      <c r="Q296" s="188">
        <v>0.00027999999999999998</v>
      </c>
      <c r="R296" s="188">
        <f>Q296*H296</f>
        <v>0.0147</v>
      </c>
      <c r="S296" s="188">
        <v>0</v>
      </c>
      <c r="T296" s="189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190" t="s">
        <v>296</v>
      </c>
      <c r="AT296" s="190" t="s">
        <v>162</v>
      </c>
      <c r="AU296" s="190" t="s">
        <v>91</v>
      </c>
      <c r="AY296" s="18" t="s">
        <v>160</v>
      </c>
      <c r="BE296" s="191">
        <f>IF(N296="základní",J296,0)</f>
        <v>0</v>
      </c>
      <c r="BF296" s="191">
        <f>IF(N296="snížená",J296,0)</f>
        <v>0</v>
      </c>
      <c r="BG296" s="191">
        <f>IF(N296="zákl. přenesená",J296,0)</f>
        <v>0</v>
      </c>
      <c r="BH296" s="191">
        <f>IF(N296="sníž. přenesená",J296,0)</f>
        <v>0</v>
      </c>
      <c r="BI296" s="191">
        <f>IF(N296="nulová",J296,0)</f>
        <v>0</v>
      </c>
      <c r="BJ296" s="18" t="s">
        <v>89</v>
      </c>
      <c r="BK296" s="191">
        <f>ROUND(I296*H296,2)</f>
        <v>0</v>
      </c>
      <c r="BL296" s="18" t="s">
        <v>296</v>
      </c>
      <c r="BM296" s="190" t="s">
        <v>2836</v>
      </c>
    </row>
    <row r="297" s="2" customFormat="1">
      <c r="A297" s="37"/>
      <c r="B297" s="38"/>
      <c r="C297" s="37"/>
      <c r="D297" s="192" t="s">
        <v>167</v>
      </c>
      <c r="E297" s="37"/>
      <c r="F297" s="193" t="s">
        <v>790</v>
      </c>
      <c r="G297" s="37"/>
      <c r="H297" s="37"/>
      <c r="I297" s="194"/>
      <c r="J297" s="37"/>
      <c r="K297" s="37"/>
      <c r="L297" s="38"/>
      <c r="M297" s="197"/>
      <c r="N297" s="198"/>
      <c r="O297" s="199"/>
      <c r="P297" s="199"/>
      <c r="Q297" s="199"/>
      <c r="R297" s="199"/>
      <c r="S297" s="199"/>
      <c r="T297" s="200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8" t="s">
        <v>167</v>
      </c>
      <c r="AU297" s="18" t="s">
        <v>91</v>
      </c>
    </row>
    <row r="298" s="2" customFormat="1" ht="6.96" customHeight="1">
      <c r="A298" s="37"/>
      <c r="B298" s="59"/>
      <c r="C298" s="60"/>
      <c r="D298" s="60"/>
      <c r="E298" s="60"/>
      <c r="F298" s="60"/>
      <c r="G298" s="60"/>
      <c r="H298" s="60"/>
      <c r="I298" s="60"/>
      <c r="J298" s="60"/>
      <c r="K298" s="60"/>
      <c r="L298" s="38"/>
      <c r="M298" s="37"/>
      <c r="O298" s="37"/>
      <c r="P298" s="37"/>
      <c r="Q298" s="37"/>
      <c r="R298" s="37"/>
      <c r="S298" s="37"/>
      <c r="T298" s="37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</row>
  </sheetData>
  <autoFilter ref="C130:K29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129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91</v>
      </c>
    </row>
    <row r="4" s="1" customFormat="1" ht="24.96" customHeight="1">
      <c r="B4" s="21"/>
      <c r="D4" s="22" t="s">
        <v>131</v>
      </c>
      <c r="L4" s="21"/>
      <c r="M4" s="12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6.25" customHeight="1">
      <c r="B7" s="21"/>
      <c r="E7" s="128" t="str">
        <f>'Rekapitulace stavby'!K6</f>
        <v>SOŠ, SOU a ZŠ Třešť - oprava kotelny a rozvodů ÚT na hlavní budově v Černovicích</v>
      </c>
      <c r="F7" s="31"/>
      <c r="G7" s="31"/>
      <c r="H7" s="31"/>
      <c r="L7" s="21"/>
    </row>
    <row r="8" s="1" customFormat="1" ht="12" customHeight="1">
      <c r="B8" s="21"/>
      <c r="D8" s="31" t="s">
        <v>132</v>
      </c>
      <c r="L8" s="21"/>
    </row>
    <row r="9" s="2" customFormat="1" ht="16.5" customHeight="1">
      <c r="A9" s="37"/>
      <c r="B9" s="38"/>
      <c r="C9" s="37"/>
      <c r="D9" s="37"/>
      <c r="E9" s="128" t="s">
        <v>2691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134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2837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130</v>
      </c>
      <c r="G13" s="37"/>
      <c r="H13" s="37"/>
      <c r="I13" s="31" t="s">
        <v>20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21</v>
      </c>
      <c r="E14" s="37"/>
      <c r="F14" s="26" t="s">
        <v>22</v>
      </c>
      <c r="G14" s="37"/>
      <c r="H14" s="37"/>
      <c r="I14" s="31" t="s">
        <v>23</v>
      </c>
      <c r="J14" s="68" t="str">
        <f>'Rekapitulace stavby'!AN8</f>
        <v>28. 4. 2023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25</v>
      </c>
      <c r="E16" s="37"/>
      <c r="F16" s="37"/>
      <c r="G16" s="37"/>
      <c r="H16" s="37"/>
      <c r="I16" s="31" t="s">
        <v>26</v>
      </c>
      <c r="J16" s="26" t="s">
        <v>27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28</v>
      </c>
      <c r="F17" s="37"/>
      <c r="G17" s="37"/>
      <c r="H17" s="37"/>
      <c r="I17" s="31" t="s">
        <v>29</v>
      </c>
      <c r="J17" s="26" t="s">
        <v>30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31</v>
      </c>
      <c r="E19" s="37"/>
      <c r="F19" s="37"/>
      <c r="G19" s="37"/>
      <c r="H19" s="37"/>
      <c r="I19" s="31" t="s">
        <v>26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29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33</v>
      </c>
      <c r="E22" s="37"/>
      <c r="F22" s="37"/>
      <c r="G22" s="37"/>
      <c r="H22" s="37"/>
      <c r="I22" s="31" t="s">
        <v>26</v>
      </c>
      <c r="J22" s="26" t="s">
        <v>34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35</v>
      </c>
      <c r="F23" s="37"/>
      <c r="G23" s="37"/>
      <c r="H23" s="37"/>
      <c r="I23" s="31" t="s">
        <v>29</v>
      </c>
      <c r="J23" s="26" t="s">
        <v>36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38</v>
      </c>
      <c r="E25" s="37"/>
      <c r="F25" s="37"/>
      <c r="G25" s="37"/>
      <c r="H25" s="37"/>
      <c r="I25" s="31" t="s">
        <v>26</v>
      </c>
      <c r="J25" s="26" t="str">
        <f>IF('Rekapitulace stavby'!AN19="","",'Rekapitulace stavby'!AN19)</f>
        <v/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tr">
        <f>IF('Rekapitulace stavby'!E20="","",'Rekapitulace stavby'!E20)</f>
        <v xml:space="preserve"> </v>
      </c>
      <c r="F26" s="37"/>
      <c r="G26" s="37"/>
      <c r="H26" s="37"/>
      <c r="I26" s="31" t="s">
        <v>29</v>
      </c>
      <c r="J26" s="26" t="str">
        <f>IF('Rekapitulace stavby'!AN20="","",'Rekapitulace stavby'!AN20)</f>
        <v/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40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298.5" customHeight="1">
      <c r="A29" s="129"/>
      <c r="B29" s="130"/>
      <c r="C29" s="129"/>
      <c r="D29" s="129"/>
      <c r="E29" s="35" t="s">
        <v>792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2" t="s">
        <v>42</v>
      </c>
      <c r="E32" s="37"/>
      <c r="F32" s="37"/>
      <c r="G32" s="37"/>
      <c r="H32" s="37"/>
      <c r="I32" s="37"/>
      <c r="J32" s="95">
        <f>ROUND(J131,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44</v>
      </c>
      <c r="G34" s="37"/>
      <c r="H34" s="37"/>
      <c r="I34" s="42" t="s">
        <v>43</v>
      </c>
      <c r="J34" s="42" t="s">
        <v>45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3" t="s">
        <v>46</v>
      </c>
      <c r="E35" s="31" t="s">
        <v>47</v>
      </c>
      <c r="F35" s="134">
        <f>ROUND((SUM(BE131:BE257)),  2)</f>
        <v>0</v>
      </c>
      <c r="G35" s="37"/>
      <c r="H35" s="37"/>
      <c r="I35" s="135">
        <v>0.20999999999999999</v>
      </c>
      <c r="J35" s="134">
        <f>ROUND(((SUM(BE131:BE257))*I35),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48</v>
      </c>
      <c r="F36" s="134">
        <f>ROUND((SUM(BF131:BF257)),  2)</f>
        <v>0</v>
      </c>
      <c r="G36" s="37"/>
      <c r="H36" s="37"/>
      <c r="I36" s="135">
        <v>0.14999999999999999</v>
      </c>
      <c r="J36" s="134">
        <f>ROUND(((SUM(BF131:BF257))*I36),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49</v>
      </c>
      <c r="F37" s="134">
        <f>ROUND((SUM(BG131:BG257)),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50</v>
      </c>
      <c r="F38" s="134">
        <f>ROUND((SUM(BH131:BH257)),  2)</f>
        <v>0</v>
      </c>
      <c r="G38" s="37"/>
      <c r="H38" s="37"/>
      <c r="I38" s="135">
        <v>0.14999999999999999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51</v>
      </c>
      <c r="F39" s="134">
        <f>ROUND((SUM(BI131:BI257)),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6"/>
      <c r="D41" s="137" t="s">
        <v>52</v>
      </c>
      <c r="E41" s="80"/>
      <c r="F41" s="80"/>
      <c r="G41" s="138" t="s">
        <v>53</v>
      </c>
      <c r="H41" s="139" t="s">
        <v>54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55</v>
      </c>
      <c r="E50" s="56"/>
      <c r="F50" s="56"/>
      <c r="G50" s="55" t="s">
        <v>56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57</v>
      </c>
      <c r="E61" s="40"/>
      <c r="F61" s="142" t="s">
        <v>58</v>
      </c>
      <c r="G61" s="57" t="s">
        <v>57</v>
      </c>
      <c r="H61" s="40"/>
      <c r="I61" s="40"/>
      <c r="J61" s="143" t="s">
        <v>58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59</v>
      </c>
      <c r="E65" s="58"/>
      <c r="F65" s="58"/>
      <c r="G65" s="55" t="s">
        <v>60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57</v>
      </c>
      <c r="E76" s="40"/>
      <c r="F76" s="142" t="s">
        <v>58</v>
      </c>
      <c r="G76" s="57" t="s">
        <v>57</v>
      </c>
      <c r="H76" s="40"/>
      <c r="I76" s="40"/>
      <c r="J76" s="143" t="s">
        <v>58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137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7"/>
      <c r="D85" s="37"/>
      <c r="E85" s="128" t="str">
        <f>E7</f>
        <v>SOŠ, SOU a ZŠ Třešť - oprava kotelny a rozvodů ÚT na hlavní budově v Černovicích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132</v>
      </c>
      <c r="L86" s="21"/>
    </row>
    <row r="87" s="2" customFormat="1" ht="16.5" customHeight="1">
      <c r="A87" s="37"/>
      <c r="B87" s="38"/>
      <c r="C87" s="37"/>
      <c r="D87" s="37"/>
      <c r="E87" s="128" t="s">
        <v>2691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134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02A - Zařízení pro vytápění a ochlazování staveb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7"/>
      <c r="E91" s="37"/>
      <c r="F91" s="26" t="str">
        <f>F14</f>
        <v>Černovice, Mariánské náměstí</v>
      </c>
      <c r="G91" s="37"/>
      <c r="H91" s="37"/>
      <c r="I91" s="31" t="s">
        <v>23</v>
      </c>
      <c r="J91" s="68" t="str">
        <f>IF(J14="","",J14)</f>
        <v>28. 4. 2023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31" t="s">
        <v>25</v>
      </c>
      <c r="D93" s="37"/>
      <c r="E93" s="37"/>
      <c r="F93" s="26" t="str">
        <f>E17</f>
        <v>Kraj Vysočina</v>
      </c>
      <c r="G93" s="37"/>
      <c r="H93" s="37"/>
      <c r="I93" s="31" t="s">
        <v>33</v>
      </c>
      <c r="J93" s="35" t="str">
        <f>E23</f>
        <v>PROJEKT CENTRUM NOVA s.r.o.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31</v>
      </c>
      <c r="D94" s="37"/>
      <c r="E94" s="37"/>
      <c r="F94" s="26" t="str">
        <f>IF(E20="","",E20)</f>
        <v>Vyplň údaj</v>
      </c>
      <c r="G94" s="37"/>
      <c r="H94" s="37"/>
      <c r="I94" s="31" t="s">
        <v>38</v>
      </c>
      <c r="J94" s="35" t="str">
        <f>E26</f>
        <v xml:space="preserve"> 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138</v>
      </c>
      <c r="D96" s="136"/>
      <c r="E96" s="136"/>
      <c r="F96" s="136"/>
      <c r="G96" s="136"/>
      <c r="H96" s="136"/>
      <c r="I96" s="136"/>
      <c r="J96" s="145" t="s">
        <v>139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140</v>
      </c>
      <c r="D98" s="37"/>
      <c r="E98" s="37"/>
      <c r="F98" s="37"/>
      <c r="G98" s="37"/>
      <c r="H98" s="37"/>
      <c r="I98" s="37"/>
      <c r="J98" s="95">
        <f>J131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141</v>
      </c>
    </row>
    <row r="99" s="9" customFormat="1" ht="24.96" customHeight="1">
      <c r="A99" s="9"/>
      <c r="B99" s="147"/>
      <c r="C99" s="9"/>
      <c r="D99" s="148" t="s">
        <v>231</v>
      </c>
      <c r="E99" s="149"/>
      <c r="F99" s="149"/>
      <c r="G99" s="149"/>
      <c r="H99" s="149"/>
      <c r="I99" s="149"/>
      <c r="J99" s="150">
        <f>J132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1"/>
      <c r="C100" s="10"/>
      <c r="D100" s="152" t="s">
        <v>233</v>
      </c>
      <c r="E100" s="153"/>
      <c r="F100" s="153"/>
      <c r="G100" s="153"/>
      <c r="H100" s="153"/>
      <c r="I100" s="153"/>
      <c r="J100" s="154">
        <f>J133</f>
        <v>0</v>
      </c>
      <c r="K100" s="10"/>
      <c r="L100" s="15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47"/>
      <c r="C101" s="9"/>
      <c r="D101" s="148" t="s">
        <v>235</v>
      </c>
      <c r="E101" s="149"/>
      <c r="F101" s="149"/>
      <c r="G101" s="149"/>
      <c r="H101" s="149"/>
      <c r="I101" s="149"/>
      <c r="J101" s="150">
        <f>J143</f>
        <v>0</v>
      </c>
      <c r="K101" s="9"/>
      <c r="L101" s="14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1"/>
      <c r="C102" s="10"/>
      <c r="D102" s="152" t="s">
        <v>796</v>
      </c>
      <c r="E102" s="153"/>
      <c r="F102" s="153"/>
      <c r="G102" s="153"/>
      <c r="H102" s="153"/>
      <c r="I102" s="153"/>
      <c r="J102" s="154">
        <f>J144</f>
        <v>0</v>
      </c>
      <c r="K102" s="10"/>
      <c r="L102" s="15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1"/>
      <c r="C103" s="10"/>
      <c r="D103" s="152" t="s">
        <v>797</v>
      </c>
      <c r="E103" s="153"/>
      <c r="F103" s="153"/>
      <c r="G103" s="153"/>
      <c r="H103" s="153"/>
      <c r="I103" s="153"/>
      <c r="J103" s="154">
        <f>J178</f>
        <v>0</v>
      </c>
      <c r="K103" s="10"/>
      <c r="L103" s="15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1"/>
      <c r="C104" s="10"/>
      <c r="D104" s="152" t="s">
        <v>1622</v>
      </c>
      <c r="E104" s="153"/>
      <c r="F104" s="153"/>
      <c r="G104" s="153"/>
      <c r="H104" s="153"/>
      <c r="I104" s="153"/>
      <c r="J104" s="154">
        <f>J198</f>
        <v>0</v>
      </c>
      <c r="K104" s="10"/>
      <c r="L104" s="15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1"/>
      <c r="C105" s="10"/>
      <c r="D105" s="152" t="s">
        <v>237</v>
      </c>
      <c r="E105" s="153"/>
      <c r="F105" s="153"/>
      <c r="G105" s="153"/>
      <c r="H105" s="153"/>
      <c r="I105" s="153"/>
      <c r="J105" s="154">
        <f>J227</f>
        <v>0</v>
      </c>
      <c r="K105" s="10"/>
      <c r="L105" s="15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47"/>
      <c r="C106" s="9"/>
      <c r="D106" s="148" t="s">
        <v>799</v>
      </c>
      <c r="E106" s="149"/>
      <c r="F106" s="149"/>
      <c r="G106" s="149"/>
      <c r="H106" s="149"/>
      <c r="I106" s="149"/>
      <c r="J106" s="150">
        <f>J232</f>
        <v>0</v>
      </c>
      <c r="K106" s="9"/>
      <c r="L106" s="147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51"/>
      <c r="C107" s="10"/>
      <c r="D107" s="152" t="s">
        <v>800</v>
      </c>
      <c r="E107" s="153"/>
      <c r="F107" s="153"/>
      <c r="G107" s="153"/>
      <c r="H107" s="153"/>
      <c r="I107" s="153"/>
      <c r="J107" s="154">
        <f>J233</f>
        <v>0</v>
      </c>
      <c r="K107" s="10"/>
      <c r="L107" s="15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47"/>
      <c r="C108" s="9"/>
      <c r="D108" s="148" t="s">
        <v>1623</v>
      </c>
      <c r="E108" s="149"/>
      <c r="F108" s="149"/>
      <c r="G108" s="149"/>
      <c r="H108" s="149"/>
      <c r="I108" s="149"/>
      <c r="J108" s="150">
        <f>J238</f>
        <v>0</v>
      </c>
      <c r="K108" s="9"/>
      <c r="L108" s="147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47"/>
      <c r="C109" s="9"/>
      <c r="D109" s="148" t="s">
        <v>142</v>
      </c>
      <c r="E109" s="149"/>
      <c r="F109" s="149"/>
      <c r="G109" s="149"/>
      <c r="H109" s="149"/>
      <c r="I109" s="149"/>
      <c r="J109" s="150">
        <f>J241</f>
        <v>0</v>
      </c>
      <c r="K109" s="9"/>
      <c r="L109" s="147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2" customFormat="1" ht="21.84" customHeight="1">
      <c r="A110" s="37"/>
      <c r="B110" s="38"/>
      <c r="C110" s="37"/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59"/>
      <c r="C111" s="60"/>
      <c r="D111" s="60"/>
      <c r="E111" s="60"/>
      <c r="F111" s="60"/>
      <c r="G111" s="60"/>
      <c r="H111" s="60"/>
      <c r="I111" s="60"/>
      <c r="J111" s="60"/>
      <c r="K111" s="60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1"/>
      <c r="C115" s="62"/>
      <c r="D115" s="62"/>
      <c r="E115" s="62"/>
      <c r="F115" s="62"/>
      <c r="G115" s="62"/>
      <c r="H115" s="62"/>
      <c r="I115" s="62"/>
      <c r="J115" s="62"/>
      <c r="K115" s="62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144</v>
      </c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26.25" customHeight="1">
      <c r="A119" s="37"/>
      <c r="B119" s="38"/>
      <c r="C119" s="37"/>
      <c r="D119" s="37"/>
      <c r="E119" s="128" t="str">
        <f>E7</f>
        <v>SOŠ, SOU a ZŠ Třešť - oprava kotelny a rozvodů ÚT na hlavní budově v Černovicích</v>
      </c>
      <c r="F119" s="31"/>
      <c r="G119" s="31"/>
      <c r="H119" s="31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" customFormat="1" ht="12" customHeight="1">
      <c r="B120" s="21"/>
      <c r="C120" s="31" t="s">
        <v>132</v>
      </c>
      <c r="L120" s="21"/>
    </row>
    <row r="121" s="2" customFormat="1" ht="16.5" customHeight="1">
      <c r="A121" s="37"/>
      <c r="B121" s="38"/>
      <c r="C121" s="37"/>
      <c r="D121" s="37"/>
      <c r="E121" s="128" t="s">
        <v>2691</v>
      </c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134</v>
      </c>
      <c r="D122" s="37"/>
      <c r="E122" s="37"/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6.5" customHeight="1">
      <c r="A123" s="37"/>
      <c r="B123" s="38"/>
      <c r="C123" s="37"/>
      <c r="D123" s="37"/>
      <c r="E123" s="66" t="str">
        <f>E11</f>
        <v>02A - Zařízení pro vytápění a ochlazování staveb</v>
      </c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21</v>
      </c>
      <c r="D125" s="37"/>
      <c r="E125" s="37"/>
      <c r="F125" s="26" t="str">
        <f>F14</f>
        <v>Černovice, Mariánské náměstí</v>
      </c>
      <c r="G125" s="37"/>
      <c r="H125" s="37"/>
      <c r="I125" s="31" t="s">
        <v>23</v>
      </c>
      <c r="J125" s="68" t="str">
        <f>IF(J14="","",J14)</f>
        <v>28. 4. 2023</v>
      </c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7"/>
      <c r="D126" s="37"/>
      <c r="E126" s="37"/>
      <c r="F126" s="37"/>
      <c r="G126" s="37"/>
      <c r="H126" s="37"/>
      <c r="I126" s="37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25.65" customHeight="1">
      <c r="A127" s="37"/>
      <c r="B127" s="38"/>
      <c r="C127" s="31" t="s">
        <v>25</v>
      </c>
      <c r="D127" s="37"/>
      <c r="E127" s="37"/>
      <c r="F127" s="26" t="str">
        <f>E17</f>
        <v>Kraj Vysočina</v>
      </c>
      <c r="G127" s="37"/>
      <c r="H127" s="37"/>
      <c r="I127" s="31" t="s">
        <v>33</v>
      </c>
      <c r="J127" s="35" t="str">
        <f>E23</f>
        <v>PROJEKT CENTRUM NOVA s.r.o.</v>
      </c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31</v>
      </c>
      <c r="D128" s="37"/>
      <c r="E128" s="37"/>
      <c r="F128" s="26" t="str">
        <f>IF(E20="","",E20)</f>
        <v>Vyplň údaj</v>
      </c>
      <c r="G128" s="37"/>
      <c r="H128" s="37"/>
      <c r="I128" s="31" t="s">
        <v>38</v>
      </c>
      <c r="J128" s="35" t="str">
        <f>E26</f>
        <v xml:space="preserve"> </v>
      </c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0.32" customHeight="1">
      <c r="A129" s="37"/>
      <c r="B129" s="38"/>
      <c r="C129" s="37"/>
      <c r="D129" s="37"/>
      <c r="E129" s="37"/>
      <c r="F129" s="37"/>
      <c r="G129" s="37"/>
      <c r="H129" s="37"/>
      <c r="I129" s="37"/>
      <c r="J129" s="37"/>
      <c r="K129" s="37"/>
      <c r="L129" s="54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11" customFormat="1" ht="29.28" customHeight="1">
      <c r="A130" s="155"/>
      <c r="B130" s="156"/>
      <c r="C130" s="157" t="s">
        <v>145</v>
      </c>
      <c r="D130" s="158" t="s">
        <v>67</v>
      </c>
      <c r="E130" s="158" t="s">
        <v>63</v>
      </c>
      <c r="F130" s="158" t="s">
        <v>64</v>
      </c>
      <c r="G130" s="158" t="s">
        <v>146</v>
      </c>
      <c r="H130" s="158" t="s">
        <v>147</v>
      </c>
      <c r="I130" s="158" t="s">
        <v>148</v>
      </c>
      <c r="J130" s="158" t="s">
        <v>139</v>
      </c>
      <c r="K130" s="159" t="s">
        <v>149</v>
      </c>
      <c r="L130" s="160"/>
      <c r="M130" s="85" t="s">
        <v>1</v>
      </c>
      <c r="N130" s="86" t="s">
        <v>46</v>
      </c>
      <c r="O130" s="86" t="s">
        <v>150</v>
      </c>
      <c r="P130" s="86" t="s">
        <v>151</v>
      </c>
      <c r="Q130" s="86" t="s">
        <v>152</v>
      </c>
      <c r="R130" s="86" t="s">
        <v>153</v>
      </c>
      <c r="S130" s="86" t="s">
        <v>154</v>
      </c>
      <c r="T130" s="87" t="s">
        <v>155</v>
      </c>
      <c r="U130" s="155"/>
      <c r="V130" s="155"/>
      <c r="W130" s="155"/>
      <c r="X130" s="155"/>
      <c r="Y130" s="155"/>
      <c r="Z130" s="155"/>
      <c r="AA130" s="155"/>
      <c r="AB130" s="155"/>
      <c r="AC130" s="155"/>
      <c r="AD130" s="155"/>
      <c r="AE130" s="155"/>
    </row>
    <row r="131" s="2" customFormat="1" ht="22.8" customHeight="1">
      <c r="A131" s="37"/>
      <c r="B131" s="38"/>
      <c r="C131" s="92" t="s">
        <v>156</v>
      </c>
      <c r="D131" s="37"/>
      <c r="E131" s="37"/>
      <c r="F131" s="37"/>
      <c r="G131" s="37"/>
      <c r="H131" s="37"/>
      <c r="I131" s="37"/>
      <c r="J131" s="161">
        <f>BK131</f>
        <v>0</v>
      </c>
      <c r="K131" s="37"/>
      <c r="L131" s="38"/>
      <c r="M131" s="88"/>
      <c r="N131" s="72"/>
      <c r="O131" s="89"/>
      <c r="P131" s="162">
        <f>P132+P143+P232+P238+P241</f>
        <v>0</v>
      </c>
      <c r="Q131" s="89"/>
      <c r="R131" s="162">
        <f>R132+R143+R232+R238+R241</f>
        <v>1.6268499999999999</v>
      </c>
      <c r="S131" s="89"/>
      <c r="T131" s="163">
        <f>T132+T143+T232+T238+T241</f>
        <v>1.4695901500000002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8" t="s">
        <v>81</v>
      </c>
      <c r="AU131" s="18" t="s">
        <v>141</v>
      </c>
      <c r="BK131" s="164">
        <f>BK132+BK143+BK232+BK238+BK241</f>
        <v>0</v>
      </c>
    </row>
    <row r="132" s="12" customFormat="1" ht="25.92" customHeight="1">
      <c r="A132" s="12"/>
      <c r="B132" s="165"/>
      <c r="C132" s="12"/>
      <c r="D132" s="166" t="s">
        <v>81</v>
      </c>
      <c r="E132" s="167" t="s">
        <v>239</v>
      </c>
      <c r="F132" s="167" t="s">
        <v>240</v>
      </c>
      <c r="G132" s="12"/>
      <c r="H132" s="12"/>
      <c r="I132" s="168"/>
      <c r="J132" s="169">
        <f>BK132</f>
        <v>0</v>
      </c>
      <c r="K132" s="12"/>
      <c r="L132" s="165"/>
      <c r="M132" s="170"/>
      <c r="N132" s="171"/>
      <c r="O132" s="171"/>
      <c r="P132" s="172">
        <f>P133</f>
        <v>0</v>
      </c>
      <c r="Q132" s="171"/>
      <c r="R132" s="172">
        <f>R133</f>
        <v>0</v>
      </c>
      <c r="S132" s="171"/>
      <c r="T132" s="173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66" t="s">
        <v>89</v>
      </c>
      <c r="AT132" s="174" t="s">
        <v>81</v>
      </c>
      <c r="AU132" s="174" t="s">
        <v>82</v>
      </c>
      <c r="AY132" s="166" t="s">
        <v>160</v>
      </c>
      <c r="BK132" s="175">
        <f>BK133</f>
        <v>0</v>
      </c>
    </row>
    <row r="133" s="12" customFormat="1" ht="22.8" customHeight="1">
      <c r="A133" s="12"/>
      <c r="B133" s="165"/>
      <c r="C133" s="12"/>
      <c r="D133" s="166" t="s">
        <v>81</v>
      </c>
      <c r="E133" s="176" t="s">
        <v>355</v>
      </c>
      <c r="F133" s="176" t="s">
        <v>356</v>
      </c>
      <c r="G133" s="12"/>
      <c r="H133" s="12"/>
      <c r="I133" s="168"/>
      <c r="J133" s="177">
        <f>BK133</f>
        <v>0</v>
      </c>
      <c r="K133" s="12"/>
      <c r="L133" s="165"/>
      <c r="M133" s="170"/>
      <c r="N133" s="171"/>
      <c r="O133" s="171"/>
      <c r="P133" s="172">
        <f>SUM(P134:P142)</f>
        <v>0</v>
      </c>
      <c r="Q133" s="171"/>
      <c r="R133" s="172">
        <f>SUM(R134:R142)</f>
        <v>0</v>
      </c>
      <c r="S133" s="171"/>
      <c r="T133" s="173">
        <f>SUM(T134:T142)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66" t="s">
        <v>89</v>
      </c>
      <c r="AT133" s="174" t="s">
        <v>81</v>
      </c>
      <c r="AU133" s="174" t="s">
        <v>89</v>
      </c>
      <c r="AY133" s="166" t="s">
        <v>160</v>
      </c>
      <c r="BK133" s="175">
        <f>SUM(BK134:BK142)</f>
        <v>0</v>
      </c>
    </row>
    <row r="134" s="2" customFormat="1" ht="24.15" customHeight="1">
      <c r="A134" s="37"/>
      <c r="B134" s="178"/>
      <c r="C134" s="179" t="s">
        <v>89</v>
      </c>
      <c r="D134" s="179" t="s">
        <v>162</v>
      </c>
      <c r="E134" s="180" t="s">
        <v>1624</v>
      </c>
      <c r="F134" s="181" t="s">
        <v>1625</v>
      </c>
      <c r="G134" s="182" t="s">
        <v>360</v>
      </c>
      <c r="H134" s="183">
        <v>1.47</v>
      </c>
      <c r="I134" s="184"/>
      <c r="J134" s="185">
        <f>ROUND(I134*H134,2)</f>
        <v>0</v>
      </c>
      <c r="K134" s="181" t="s">
        <v>245</v>
      </c>
      <c r="L134" s="38"/>
      <c r="M134" s="186" t="s">
        <v>1</v>
      </c>
      <c r="N134" s="187" t="s">
        <v>47</v>
      </c>
      <c r="O134" s="76"/>
      <c r="P134" s="188">
        <f>O134*H134</f>
        <v>0</v>
      </c>
      <c r="Q134" s="188">
        <v>0</v>
      </c>
      <c r="R134" s="188">
        <f>Q134*H134</f>
        <v>0</v>
      </c>
      <c r="S134" s="188">
        <v>0</v>
      </c>
      <c r="T134" s="18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90" t="s">
        <v>159</v>
      </c>
      <c r="AT134" s="190" t="s">
        <v>162</v>
      </c>
      <c r="AU134" s="190" t="s">
        <v>91</v>
      </c>
      <c r="AY134" s="18" t="s">
        <v>160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18" t="s">
        <v>89</v>
      </c>
      <c r="BK134" s="191">
        <f>ROUND(I134*H134,2)</f>
        <v>0</v>
      </c>
      <c r="BL134" s="18" t="s">
        <v>159</v>
      </c>
      <c r="BM134" s="190" t="s">
        <v>2838</v>
      </c>
    </row>
    <row r="135" s="2" customFormat="1">
      <c r="A135" s="37"/>
      <c r="B135" s="38"/>
      <c r="C135" s="37"/>
      <c r="D135" s="192" t="s">
        <v>167</v>
      </c>
      <c r="E135" s="37"/>
      <c r="F135" s="193" t="s">
        <v>1627</v>
      </c>
      <c r="G135" s="37"/>
      <c r="H135" s="37"/>
      <c r="I135" s="194"/>
      <c r="J135" s="37"/>
      <c r="K135" s="37"/>
      <c r="L135" s="38"/>
      <c r="M135" s="195"/>
      <c r="N135" s="196"/>
      <c r="O135" s="76"/>
      <c r="P135" s="76"/>
      <c r="Q135" s="76"/>
      <c r="R135" s="76"/>
      <c r="S135" s="76"/>
      <c r="T135" s="7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8" t="s">
        <v>167</v>
      </c>
      <c r="AU135" s="18" t="s">
        <v>91</v>
      </c>
    </row>
    <row r="136" s="2" customFormat="1" ht="24.15" customHeight="1">
      <c r="A136" s="37"/>
      <c r="B136" s="178"/>
      <c r="C136" s="179" t="s">
        <v>91</v>
      </c>
      <c r="D136" s="179" t="s">
        <v>162</v>
      </c>
      <c r="E136" s="180" t="s">
        <v>364</v>
      </c>
      <c r="F136" s="181" t="s">
        <v>365</v>
      </c>
      <c r="G136" s="182" t="s">
        <v>360</v>
      </c>
      <c r="H136" s="183">
        <v>1.47</v>
      </c>
      <c r="I136" s="184"/>
      <c r="J136" s="185">
        <f>ROUND(I136*H136,2)</f>
        <v>0</v>
      </c>
      <c r="K136" s="181" t="s">
        <v>245</v>
      </c>
      <c r="L136" s="38"/>
      <c r="M136" s="186" t="s">
        <v>1</v>
      </c>
      <c r="N136" s="187" t="s">
        <v>47</v>
      </c>
      <c r="O136" s="76"/>
      <c r="P136" s="188">
        <f>O136*H136</f>
        <v>0</v>
      </c>
      <c r="Q136" s="188">
        <v>0</v>
      </c>
      <c r="R136" s="188">
        <f>Q136*H136</f>
        <v>0</v>
      </c>
      <c r="S136" s="188">
        <v>0</v>
      </c>
      <c r="T136" s="18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90" t="s">
        <v>159</v>
      </c>
      <c r="AT136" s="190" t="s">
        <v>162</v>
      </c>
      <c r="AU136" s="190" t="s">
        <v>91</v>
      </c>
      <c r="AY136" s="18" t="s">
        <v>160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8" t="s">
        <v>89</v>
      </c>
      <c r="BK136" s="191">
        <f>ROUND(I136*H136,2)</f>
        <v>0</v>
      </c>
      <c r="BL136" s="18" t="s">
        <v>159</v>
      </c>
      <c r="BM136" s="190" t="s">
        <v>2839</v>
      </c>
    </row>
    <row r="137" s="2" customFormat="1">
      <c r="A137" s="37"/>
      <c r="B137" s="38"/>
      <c r="C137" s="37"/>
      <c r="D137" s="192" t="s">
        <v>167</v>
      </c>
      <c r="E137" s="37"/>
      <c r="F137" s="193" t="s">
        <v>811</v>
      </c>
      <c r="G137" s="37"/>
      <c r="H137" s="37"/>
      <c r="I137" s="194"/>
      <c r="J137" s="37"/>
      <c r="K137" s="37"/>
      <c r="L137" s="38"/>
      <c r="M137" s="195"/>
      <c r="N137" s="196"/>
      <c r="O137" s="76"/>
      <c r="P137" s="76"/>
      <c r="Q137" s="76"/>
      <c r="R137" s="76"/>
      <c r="S137" s="76"/>
      <c r="T137" s="7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8" t="s">
        <v>167</v>
      </c>
      <c r="AU137" s="18" t="s">
        <v>91</v>
      </c>
    </row>
    <row r="138" s="2" customFormat="1" ht="24.15" customHeight="1">
      <c r="A138" s="37"/>
      <c r="B138" s="178"/>
      <c r="C138" s="179" t="s">
        <v>173</v>
      </c>
      <c r="D138" s="179" t="s">
        <v>162</v>
      </c>
      <c r="E138" s="180" t="s">
        <v>369</v>
      </c>
      <c r="F138" s="181" t="s">
        <v>370</v>
      </c>
      <c r="G138" s="182" t="s">
        <v>360</v>
      </c>
      <c r="H138" s="183">
        <v>26.460000000000001</v>
      </c>
      <c r="I138" s="184"/>
      <c r="J138" s="185">
        <f>ROUND(I138*H138,2)</f>
        <v>0</v>
      </c>
      <c r="K138" s="181" t="s">
        <v>245</v>
      </c>
      <c r="L138" s="38"/>
      <c r="M138" s="186" t="s">
        <v>1</v>
      </c>
      <c r="N138" s="187" t="s">
        <v>47</v>
      </c>
      <c r="O138" s="76"/>
      <c r="P138" s="188">
        <f>O138*H138</f>
        <v>0</v>
      </c>
      <c r="Q138" s="188">
        <v>0</v>
      </c>
      <c r="R138" s="188">
        <f>Q138*H138</f>
        <v>0</v>
      </c>
      <c r="S138" s="188">
        <v>0</v>
      </c>
      <c r="T138" s="18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90" t="s">
        <v>159</v>
      </c>
      <c r="AT138" s="190" t="s">
        <v>162</v>
      </c>
      <c r="AU138" s="190" t="s">
        <v>91</v>
      </c>
      <c r="AY138" s="18" t="s">
        <v>160</v>
      </c>
      <c r="BE138" s="191">
        <f>IF(N138="základní",J138,0)</f>
        <v>0</v>
      </c>
      <c r="BF138" s="191">
        <f>IF(N138="snížená",J138,0)</f>
        <v>0</v>
      </c>
      <c r="BG138" s="191">
        <f>IF(N138="zákl. přenesená",J138,0)</f>
        <v>0</v>
      </c>
      <c r="BH138" s="191">
        <f>IF(N138="sníž. přenesená",J138,0)</f>
        <v>0</v>
      </c>
      <c r="BI138" s="191">
        <f>IF(N138="nulová",J138,0)</f>
        <v>0</v>
      </c>
      <c r="BJ138" s="18" t="s">
        <v>89</v>
      </c>
      <c r="BK138" s="191">
        <f>ROUND(I138*H138,2)</f>
        <v>0</v>
      </c>
      <c r="BL138" s="18" t="s">
        <v>159</v>
      </c>
      <c r="BM138" s="190" t="s">
        <v>2840</v>
      </c>
    </row>
    <row r="139" s="2" customFormat="1">
      <c r="A139" s="37"/>
      <c r="B139" s="38"/>
      <c r="C139" s="37"/>
      <c r="D139" s="192" t="s">
        <v>167</v>
      </c>
      <c r="E139" s="37"/>
      <c r="F139" s="193" t="s">
        <v>813</v>
      </c>
      <c r="G139" s="37"/>
      <c r="H139" s="37"/>
      <c r="I139" s="194"/>
      <c r="J139" s="37"/>
      <c r="K139" s="37"/>
      <c r="L139" s="38"/>
      <c r="M139" s="195"/>
      <c r="N139" s="196"/>
      <c r="O139" s="76"/>
      <c r="P139" s="76"/>
      <c r="Q139" s="76"/>
      <c r="R139" s="76"/>
      <c r="S139" s="76"/>
      <c r="T139" s="7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8" t="s">
        <v>167</v>
      </c>
      <c r="AU139" s="18" t="s">
        <v>91</v>
      </c>
    </row>
    <row r="140" s="13" customFormat="1">
      <c r="A140" s="13"/>
      <c r="B140" s="201"/>
      <c r="C140" s="13"/>
      <c r="D140" s="192" t="s">
        <v>248</v>
      </c>
      <c r="E140" s="13"/>
      <c r="F140" s="203" t="s">
        <v>2841</v>
      </c>
      <c r="G140" s="13"/>
      <c r="H140" s="204">
        <v>26.460000000000001</v>
      </c>
      <c r="I140" s="205"/>
      <c r="J140" s="13"/>
      <c r="K140" s="13"/>
      <c r="L140" s="201"/>
      <c r="M140" s="206"/>
      <c r="N140" s="207"/>
      <c r="O140" s="207"/>
      <c r="P140" s="207"/>
      <c r="Q140" s="207"/>
      <c r="R140" s="207"/>
      <c r="S140" s="207"/>
      <c r="T140" s="20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02" t="s">
        <v>248</v>
      </c>
      <c r="AU140" s="202" t="s">
        <v>91</v>
      </c>
      <c r="AV140" s="13" t="s">
        <v>91</v>
      </c>
      <c r="AW140" s="13" t="s">
        <v>3</v>
      </c>
      <c r="AX140" s="13" t="s">
        <v>89</v>
      </c>
      <c r="AY140" s="202" t="s">
        <v>160</v>
      </c>
    </row>
    <row r="141" s="2" customFormat="1" ht="33" customHeight="1">
      <c r="A141" s="37"/>
      <c r="B141" s="178"/>
      <c r="C141" s="179" t="s">
        <v>159</v>
      </c>
      <c r="D141" s="179" t="s">
        <v>162</v>
      </c>
      <c r="E141" s="180" t="s">
        <v>381</v>
      </c>
      <c r="F141" s="181" t="s">
        <v>382</v>
      </c>
      <c r="G141" s="182" t="s">
        <v>360</v>
      </c>
      <c r="H141" s="183">
        <v>1.47</v>
      </c>
      <c r="I141" s="184"/>
      <c r="J141" s="185">
        <f>ROUND(I141*H141,2)</f>
        <v>0</v>
      </c>
      <c r="K141" s="181" t="s">
        <v>245</v>
      </c>
      <c r="L141" s="38"/>
      <c r="M141" s="186" t="s">
        <v>1</v>
      </c>
      <c r="N141" s="187" t="s">
        <v>47</v>
      </c>
      <c r="O141" s="76"/>
      <c r="P141" s="188">
        <f>O141*H141</f>
        <v>0</v>
      </c>
      <c r="Q141" s="188">
        <v>0</v>
      </c>
      <c r="R141" s="188">
        <f>Q141*H141</f>
        <v>0</v>
      </c>
      <c r="S141" s="188">
        <v>0</v>
      </c>
      <c r="T141" s="18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0" t="s">
        <v>159</v>
      </c>
      <c r="AT141" s="190" t="s">
        <v>162</v>
      </c>
      <c r="AU141" s="190" t="s">
        <v>91</v>
      </c>
      <c r="AY141" s="18" t="s">
        <v>160</v>
      </c>
      <c r="BE141" s="191">
        <f>IF(N141="základní",J141,0)</f>
        <v>0</v>
      </c>
      <c r="BF141" s="191">
        <f>IF(N141="snížená",J141,0)</f>
        <v>0</v>
      </c>
      <c r="BG141" s="191">
        <f>IF(N141="zákl. přenesená",J141,0)</f>
        <v>0</v>
      </c>
      <c r="BH141" s="191">
        <f>IF(N141="sníž. přenesená",J141,0)</f>
        <v>0</v>
      </c>
      <c r="BI141" s="191">
        <f>IF(N141="nulová",J141,0)</f>
        <v>0</v>
      </c>
      <c r="BJ141" s="18" t="s">
        <v>89</v>
      </c>
      <c r="BK141" s="191">
        <f>ROUND(I141*H141,2)</f>
        <v>0</v>
      </c>
      <c r="BL141" s="18" t="s">
        <v>159</v>
      </c>
      <c r="BM141" s="190" t="s">
        <v>2842</v>
      </c>
    </row>
    <row r="142" s="2" customFormat="1">
      <c r="A142" s="37"/>
      <c r="B142" s="38"/>
      <c r="C142" s="37"/>
      <c r="D142" s="192" t="s">
        <v>167</v>
      </c>
      <c r="E142" s="37"/>
      <c r="F142" s="193" t="s">
        <v>384</v>
      </c>
      <c r="G142" s="37"/>
      <c r="H142" s="37"/>
      <c r="I142" s="194"/>
      <c r="J142" s="37"/>
      <c r="K142" s="37"/>
      <c r="L142" s="38"/>
      <c r="M142" s="195"/>
      <c r="N142" s="196"/>
      <c r="O142" s="76"/>
      <c r="P142" s="76"/>
      <c r="Q142" s="76"/>
      <c r="R142" s="76"/>
      <c r="S142" s="76"/>
      <c r="T142" s="7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8" t="s">
        <v>167</v>
      </c>
      <c r="AU142" s="18" t="s">
        <v>91</v>
      </c>
    </row>
    <row r="143" s="12" customFormat="1" ht="25.92" customHeight="1">
      <c r="A143" s="12"/>
      <c r="B143" s="165"/>
      <c r="C143" s="12"/>
      <c r="D143" s="166" t="s">
        <v>81</v>
      </c>
      <c r="E143" s="167" t="s">
        <v>393</v>
      </c>
      <c r="F143" s="167" t="s">
        <v>394</v>
      </c>
      <c r="G143" s="12"/>
      <c r="H143" s="12"/>
      <c r="I143" s="168"/>
      <c r="J143" s="169">
        <f>BK143</f>
        <v>0</v>
      </c>
      <c r="K143" s="12"/>
      <c r="L143" s="165"/>
      <c r="M143" s="170"/>
      <c r="N143" s="171"/>
      <c r="O143" s="171"/>
      <c r="P143" s="172">
        <f>P144+P178+P198+P227</f>
        <v>0</v>
      </c>
      <c r="Q143" s="171"/>
      <c r="R143" s="172">
        <f>R144+R178+R198+R227</f>
        <v>1.6268499999999999</v>
      </c>
      <c r="S143" s="171"/>
      <c r="T143" s="173">
        <f>T144+T178+T198+T227</f>
        <v>1.4695901500000002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66" t="s">
        <v>91</v>
      </c>
      <c r="AT143" s="174" t="s">
        <v>81</v>
      </c>
      <c r="AU143" s="174" t="s">
        <v>82</v>
      </c>
      <c r="AY143" s="166" t="s">
        <v>160</v>
      </c>
      <c r="BK143" s="175">
        <f>BK144+BK178+BK198+BK227</f>
        <v>0</v>
      </c>
    </row>
    <row r="144" s="12" customFormat="1" ht="22.8" customHeight="1">
      <c r="A144" s="12"/>
      <c r="B144" s="165"/>
      <c r="C144" s="12"/>
      <c r="D144" s="166" t="s">
        <v>81</v>
      </c>
      <c r="E144" s="176" t="s">
        <v>1144</v>
      </c>
      <c r="F144" s="176" t="s">
        <v>1145</v>
      </c>
      <c r="G144" s="12"/>
      <c r="H144" s="12"/>
      <c r="I144" s="168"/>
      <c r="J144" s="177">
        <f>BK144</f>
        <v>0</v>
      </c>
      <c r="K144" s="12"/>
      <c r="L144" s="165"/>
      <c r="M144" s="170"/>
      <c r="N144" s="171"/>
      <c r="O144" s="171"/>
      <c r="P144" s="172">
        <f>SUM(P145:P177)</f>
        <v>0</v>
      </c>
      <c r="Q144" s="171"/>
      <c r="R144" s="172">
        <f>SUM(R145:R177)</f>
        <v>0.21464999999999998</v>
      </c>
      <c r="S144" s="171"/>
      <c r="T144" s="173">
        <f>SUM(T145:T177)</f>
        <v>0.22400000000000001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66" t="s">
        <v>91</v>
      </c>
      <c r="AT144" s="174" t="s">
        <v>81</v>
      </c>
      <c r="AU144" s="174" t="s">
        <v>89</v>
      </c>
      <c r="AY144" s="166" t="s">
        <v>160</v>
      </c>
      <c r="BK144" s="175">
        <f>SUM(BK145:BK177)</f>
        <v>0</v>
      </c>
    </row>
    <row r="145" s="2" customFormat="1" ht="21.75" customHeight="1">
      <c r="A145" s="37"/>
      <c r="B145" s="178"/>
      <c r="C145" s="179" t="s">
        <v>182</v>
      </c>
      <c r="D145" s="179" t="s">
        <v>162</v>
      </c>
      <c r="E145" s="180" t="s">
        <v>1642</v>
      </c>
      <c r="F145" s="181" t="s">
        <v>1643</v>
      </c>
      <c r="G145" s="182" t="s">
        <v>515</v>
      </c>
      <c r="H145" s="183">
        <v>32</v>
      </c>
      <c r="I145" s="184"/>
      <c r="J145" s="185">
        <f>ROUND(I145*H145,2)</f>
        <v>0</v>
      </c>
      <c r="K145" s="181" t="s">
        <v>245</v>
      </c>
      <c r="L145" s="38"/>
      <c r="M145" s="186" t="s">
        <v>1</v>
      </c>
      <c r="N145" s="187" t="s">
        <v>47</v>
      </c>
      <c r="O145" s="76"/>
      <c r="P145" s="188">
        <f>O145*H145</f>
        <v>0</v>
      </c>
      <c r="Q145" s="188">
        <v>2.0000000000000002E-05</v>
      </c>
      <c r="R145" s="188">
        <f>Q145*H145</f>
        <v>0.00064000000000000005</v>
      </c>
      <c r="S145" s="188">
        <v>0.001</v>
      </c>
      <c r="T145" s="189">
        <f>S145*H145</f>
        <v>0.032000000000000001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0" t="s">
        <v>296</v>
      </c>
      <c r="AT145" s="190" t="s">
        <v>162</v>
      </c>
      <c r="AU145" s="190" t="s">
        <v>91</v>
      </c>
      <c r="AY145" s="18" t="s">
        <v>160</v>
      </c>
      <c r="BE145" s="191">
        <f>IF(N145="základní",J145,0)</f>
        <v>0</v>
      </c>
      <c r="BF145" s="191">
        <f>IF(N145="snížená",J145,0)</f>
        <v>0</v>
      </c>
      <c r="BG145" s="191">
        <f>IF(N145="zákl. přenesená",J145,0)</f>
        <v>0</v>
      </c>
      <c r="BH145" s="191">
        <f>IF(N145="sníž. přenesená",J145,0)</f>
        <v>0</v>
      </c>
      <c r="BI145" s="191">
        <f>IF(N145="nulová",J145,0)</f>
        <v>0</v>
      </c>
      <c r="BJ145" s="18" t="s">
        <v>89</v>
      </c>
      <c r="BK145" s="191">
        <f>ROUND(I145*H145,2)</f>
        <v>0</v>
      </c>
      <c r="BL145" s="18" t="s">
        <v>296</v>
      </c>
      <c r="BM145" s="190" t="s">
        <v>2843</v>
      </c>
    </row>
    <row r="146" s="2" customFormat="1">
      <c r="A146" s="37"/>
      <c r="B146" s="38"/>
      <c r="C146" s="37"/>
      <c r="D146" s="192" t="s">
        <v>167</v>
      </c>
      <c r="E146" s="37"/>
      <c r="F146" s="193" t="s">
        <v>1645</v>
      </c>
      <c r="G146" s="37"/>
      <c r="H146" s="37"/>
      <c r="I146" s="194"/>
      <c r="J146" s="37"/>
      <c r="K146" s="37"/>
      <c r="L146" s="38"/>
      <c r="M146" s="195"/>
      <c r="N146" s="196"/>
      <c r="O146" s="76"/>
      <c r="P146" s="76"/>
      <c r="Q146" s="76"/>
      <c r="R146" s="76"/>
      <c r="S146" s="76"/>
      <c r="T146" s="7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8" t="s">
        <v>167</v>
      </c>
      <c r="AU146" s="18" t="s">
        <v>91</v>
      </c>
    </row>
    <row r="147" s="13" customFormat="1">
      <c r="A147" s="13"/>
      <c r="B147" s="201"/>
      <c r="C147" s="13"/>
      <c r="D147" s="192" t="s">
        <v>248</v>
      </c>
      <c r="E147" s="202" t="s">
        <v>1</v>
      </c>
      <c r="F147" s="203" t="s">
        <v>1651</v>
      </c>
      <c r="G147" s="13"/>
      <c r="H147" s="204">
        <v>32</v>
      </c>
      <c r="I147" s="205"/>
      <c r="J147" s="13"/>
      <c r="K147" s="13"/>
      <c r="L147" s="201"/>
      <c r="M147" s="206"/>
      <c r="N147" s="207"/>
      <c r="O147" s="207"/>
      <c r="P147" s="207"/>
      <c r="Q147" s="207"/>
      <c r="R147" s="207"/>
      <c r="S147" s="207"/>
      <c r="T147" s="20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02" t="s">
        <v>248</v>
      </c>
      <c r="AU147" s="202" t="s">
        <v>91</v>
      </c>
      <c r="AV147" s="13" t="s">
        <v>91</v>
      </c>
      <c r="AW147" s="13" t="s">
        <v>37</v>
      </c>
      <c r="AX147" s="13" t="s">
        <v>89</v>
      </c>
      <c r="AY147" s="202" t="s">
        <v>160</v>
      </c>
    </row>
    <row r="148" s="2" customFormat="1" ht="24.15" customHeight="1">
      <c r="A148" s="37"/>
      <c r="B148" s="178"/>
      <c r="C148" s="179" t="s">
        <v>187</v>
      </c>
      <c r="D148" s="179" t="s">
        <v>162</v>
      </c>
      <c r="E148" s="180" t="s">
        <v>1647</v>
      </c>
      <c r="F148" s="181" t="s">
        <v>1648</v>
      </c>
      <c r="G148" s="182" t="s">
        <v>515</v>
      </c>
      <c r="H148" s="183">
        <v>60</v>
      </c>
      <c r="I148" s="184"/>
      <c r="J148" s="185">
        <f>ROUND(I148*H148,2)</f>
        <v>0</v>
      </c>
      <c r="K148" s="181" t="s">
        <v>245</v>
      </c>
      <c r="L148" s="38"/>
      <c r="M148" s="186" t="s">
        <v>1</v>
      </c>
      <c r="N148" s="187" t="s">
        <v>47</v>
      </c>
      <c r="O148" s="76"/>
      <c r="P148" s="188">
        <f>O148*H148</f>
        <v>0</v>
      </c>
      <c r="Q148" s="188">
        <v>2.0000000000000002E-05</v>
      </c>
      <c r="R148" s="188">
        <f>Q148*H148</f>
        <v>0.0012000000000000001</v>
      </c>
      <c r="S148" s="188">
        <v>0.0032000000000000002</v>
      </c>
      <c r="T148" s="189">
        <f>S148*H148</f>
        <v>0.192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0" t="s">
        <v>296</v>
      </c>
      <c r="AT148" s="190" t="s">
        <v>162</v>
      </c>
      <c r="AU148" s="190" t="s">
        <v>91</v>
      </c>
      <c r="AY148" s="18" t="s">
        <v>160</v>
      </c>
      <c r="BE148" s="191">
        <f>IF(N148="základní",J148,0)</f>
        <v>0</v>
      </c>
      <c r="BF148" s="191">
        <f>IF(N148="snížená",J148,0)</f>
        <v>0</v>
      </c>
      <c r="BG148" s="191">
        <f>IF(N148="zákl. přenesená",J148,0)</f>
        <v>0</v>
      </c>
      <c r="BH148" s="191">
        <f>IF(N148="sníž. přenesená",J148,0)</f>
        <v>0</v>
      </c>
      <c r="BI148" s="191">
        <f>IF(N148="nulová",J148,0)</f>
        <v>0</v>
      </c>
      <c r="BJ148" s="18" t="s">
        <v>89</v>
      </c>
      <c r="BK148" s="191">
        <f>ROUND(I148*H148,2)</f>
        <v>0</v>
      </c>
      <c r="BL148" s="18" t="s">
        <v>296</v>
      </c>
      <c r="BM148" s="190" t="s">
        <v>2844</v>
      </c>
    </row>
    <row r="149" s="2" customFormat="1">
      <c r="A149" s="37"/>
      <c r="B149" s="38"/>
      <c r="C149" s="37"/>
      <c r="D149" s="192" t="s">
        <v>167</v>
      </c>
      <c r="E149" s="37"/>
      <c r="F149" s="193" t="s">
        <v>1650</v>
      </c>
      <c r="G149" s="37"/>
      <c r="H149" s="37"/>
      <c r="I149" s="194"/>
      <c r="J149" s="37"/>
      <c r="K149" s="37"/>
      <c r="L149" s="38"/>
      <c r="M149" s="195"/>
      <c r="N149" s="196"/>
      <c r="O149" s="76"/>
      <c r="P149" s="76"/>
      <c r="Q149" s="76"/>
      <c r="R149" s="76"/>
      <c r="S149" s="76"/>
      <c r="T149" s="7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8" t="s">
        <v>167</v>
      </c>
      <c r="AU149" s="18" t="s">
        <v>91</v>
      </c>
    </row>
    <row r="150" s="13" customFormat="1">
      <c r="A150" s="13"/>
      <c r="B150" s="201"/>
      <c r="C150" s="13"/>
      <c r="D150" s="192" t="s">
        <v>248</v>
      </c>
      <c r="E150" s="202" t="s">
        <v>1</v>
      </c>
      <c r="F150" s="203" t="s">
        <v>2757</v>
      </c>
      <c r="G150" s="13"/>
      <c r="H150" s="204">
        <v>60</v>
      </c>
      <c r="I150" s="205"/>
      <c r="J150" s="13"/>
      <c r="K150" s="13"/>
      <c r="L150" s="201"/>
      <c r="M150" s="206"/>
      <c r="N150" s="207"/>
      <c r="O150" s="207"/>
      <c r="P150" s="207"/>
      <c r="Q150" s="207"/>
      <c r="R150" s="207"/>
      <c r="S150" s="207"/>
      <c r="T150" s="20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02" t="s">
        <v>248</v>
      </c>
      <c r="AU150" s="202" t="s">
        <v>91</v>
      </c>
      <c r="AV150" s="13" t="s">
        <v>91</v>
      </c>
      <c r="AW150" s="13" t="s">
        <v>37</v>
      </c>
      <c r="AX150" s="13" t="s">
        <v>89</v>
      </c>
      <c r="AY150" s="202" t="s">
        <v>160</v>
      </c>
    </row>
    <row r="151" s="2" customFormat="1" ht="24.15" customHeight="1">
      <c r="A151" s="37"/>
      <c r="B151" s="178"/>
      <c r="C151" s="179" t="s">
        <v>192</v>
      </c>
      <c r="D151" s="179" t="s">
        <v>162</v>
      </c>
      <c r="E151" s="180" t="s">
        <v>1657</v>
      </c>
      <c r="F151" s="181" t="s">
        <v>1658</v>
      </c>
      <c r="G151" s="182" t="s">
        <v>515</v>
      </c>
      <c r="H151" s="183">
        <v>108</v>
      </c>
      <c r="I151" s="184"/>
      <c r="J151" s="185">
        <f>ROUND(I151*H151,2)</f>
        <v>0</v>
      </c>
      <c r="K151" s="181" t="s">
        <v>245</v>
      </c>
      <c r="L151" s="38"/>
      <c r="M151" s="186" t="s">
        <v>1</v>
      </c>
      <c r="N151" s="187" t="s">
        <v>47</v>
      </c>
      <c r="O151" s="76"/>
      <c r="P151" s="188">
        <f>O151*H151</f>
        <v>0</v>
      </c>
      <c r="Q151" s="188">
        <v>0.00046000000000000001</v>
      </c>
      <c r="R151" s="188">
        <f>Q151*H151</f>
        <v>0.049680000000000002</v>
      </c>
      <c r="S151" s="188">
        <v>0</v>
      </c>
      <c r="T151" s="18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0" t="s">
        <v>296</v>
      </c>
      <c r="AT151" s="190" t="s">
        <v>162</v>
      </c>
      <c r="AU151" s="190" t="s">
        <v>91</v>
      </c>
      <c r="AY151" s="18" t="s">
        <v>160</v>
      </c>
      <c r="BE151" s="191">
        <f>IF(N151="základní",J151,0)</f>
        <v>0</v>
      </c>
      <c r="BF151" s="191">
        <f>IF(N151="snížená",J151,0)</f>
        <v>0</v>
      </c>
      <c r="BG151" s="191">
        <f>IF(N151="zákl. přenesená",J151,0)</f>
        <v>0</v>
      </c>
      <c r="BH151" s="191">
        <f>IF(N151="sníž. přenesená",J151,0)</f>
        <v>0</v>
      </c>
      <c r="BI151" s="191">
        <f>IF(N151="nulová",J151,0)</f>
        <v>0</v>
      </c>
      <c r="BJ151" s="18" t="s">
        <v>89</v>
      </c>
      <c r="BK151" s="191">
        <f>ROUND(I151*H151,2)</f>
        <v>0</v>
      </c>
      <c r="BL151" s="18" t="s">
        <v>296</v>
      </c>
      <c r="BM151" s="190" t="s">
        <v>2845</v>
      </c>
    </row>
    <row r="152" s="2" customFormat="1">
      <c r="A152" s="37"/>
      <c r="B152" s="38"/>
      <c r="C152" s="37"/>
      <c r="D152" s="192" t="s">
        <v>167</v>
      </c>
      <c r="E152" s="37"/>
      <c r="F152" s="193" t="s">
        <v>1660</v>
      </c>
      <c r="G152" s="37"/>
      <c r="H152" s="37"/>
      <c r="I152" s="194"/>
      <c r="J152" s="37"/>
      <c r="K152" s="37"/>
      <c r="L152" s="38"/>
      <c r="M152" s="195"/>
      <c r="N152" s="196"/>
      <c r="O152" s="76"/>
      <c r="P152" s="76"/>
      <c r="Q152" s="76"/>
      <c r="R152" s="76"/>
      <c r="S152" s="76"/>
      <c r="T152" s="7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8" t="s">
        <v>167</v>
      </c>
      <c r="AU152" s="18" t="s">
        <v>91</v>
      </c>
    </row>
    <row r="153" s="13" customFormat="1">
      <c r="A153" s="13"/>
      <c r="B153" s="201"/>
      <c r="C153" s="13"/>
      <c r="D153" s="192" t="s">
        <v>248</v>
      </c>
      <c r="E153" s="202" t="s">
        <v>1</v>
      </c>
      <c r="F153" s="203" t="s">
        <v>2846</v>
      </c>
      <c r="G153" s="13"/>
      <c r="H153" s="204">
        <v>108</v>
      </c>
      <c r="I153" s="205"/>
      <c r="J153" s="13"/>
      <c r="K153" s="13"/>
      <c r="L153" s="201"/>
      <c r="M153" s="206"/>
      <c r="N153" s="207"/>
      <c r="O153" s="207"/>
      <c r="P153" s="207"/>
      <c r="Q153" s="207"/>
      <c r="R153" s="207"/>
      <c r="S153" s="207"/>
      <c r="T153" s="20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02" t="s">
        <v>248</v>
      </c>
      <c r="AU153" s="202" t="s">
        <v>91</v>
      </c>
      <c r="AV153" s="13" t="s">
        <v>91</v>
      </c>
      <c r="AW153" s="13" t="s">
        <v>37</v>
      </c>
      <c r="AX153" s="13" t="s">
        <v>89</v>
      </c>
      <c r="AY153" s="202" t="s">
        <v>160</v>
      </c>
    </row>
    <row r="154" s="2" customFormat="1" ht="24.15" customHeight="1">
      <c r="A154" s="37"/>
      <c r="B154" s="178"/>
      <c r="C154" s="179" t="s">
        <v>197</v>
      </c>
      <c r="D154" s="179" t="s">
        <v>162</v>
      </c>
      <c r="E154" s="180" t="s">
        <v>1662</v>
      </c>
      <c r="F154" s="181" t="s">
        <v>1663</v>
      </c>
      <c r="G154" s="182" t="s">
        <v>515</v>
      </c>
      <c r="H154" s="183">
        <v>120</v>
      </c>
      <c r="I154" s="184"/>
      <c r="J154" s="185">
        <f>ROUND(I154*H154,2)</f>
        <v>0</v>
      </c>
      <c r="K154" s="181" t="s">
        <v>245</v>
      </c>
      <c r="L154" s="38"/>
      <c r="M154" s="186" t="s">
        <v>1</v>
      </c>
      <c r="N154" s="187" t="s">
        <v>47</v>
      </c>
      <c r="O154" s="76"/>
      <c r="P154" s="188">
        <f>O154*H154</f>
        <v>0</v>
      </c>
      <c r="Q154" s="188">
        <v>0.00055999999999999995</v>
      </c>
      <c r="R154" s="188">
        <f>Q154*H154</f>
        <v>0.067199999999999996</v>
      </c>
      <c r="S154" s="188">
        <v>0</v>
      </c>
      <c r="T154" s="18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90" t="s">
        <v>296</v>
      </c>
      <c r="AT154" s="190" t="s">
        <v>162</v>
      </c>
      <c r="AU154" s="190" t="s">
        <v>91</v>
      </c>
      <c r="AY154" s="18" t="s">
        <v>160</v>
      </c>
      <c r="BE154" s="191">
        <f>IF(N154="základní",J154,0)</f>
        <v>0</v>
      </c>
      <c r="BF154" s="191">
        <f>IF(N154="snížená",J154,0)</f>
        <v>0</v>
      </c>
      <c r="BG154" s="191">
        <f>IF(N154="zákl. přenesená",J154,0)</f>
        <v>0</v>
      </c>
      <c r="BH154" s="191">
        <f>IF(N154="sníž. přenesená",J154,0)</f>
        <v>0</v>
      </c>
      <c r="BI154" s="191">
        <f>IF(N154="nulová",J154,0)</f>
        <v>0</v>
      </c>
      <c r="BJ154" s="18" t="s">
        <v>89</v>
      </c>
      <c r="BK154" s="191">
        <f>ROUND(I154*H154,2)</f>
        <v>0</v>
      </c>
      <c r="BL154" s="18" t="s">
        <v>296</v>
      </c>
      <c r="BM154" s="190" t="s">
        <v>2847</v>
      </c>
    </row>
    <row r="155" s="2" customFormat="1">
      <c r="A155" s="37"/>
      <c r="B155" s="38"/>
      <c r="C155" s="37"/>
      <c r="D155" s="192" t="s">
        <v>167</v>
      </c>
      <c r="E155" s="37"/>
      <c r="F155" s="193" t="s">
        <v>1665</v>
      </c>
      <c r="G155" s="37"/>
      <c r="H155" s="37"/>
      <c r="I155" s="194"/>
      <c r="J155" s="37"/>
      <c r="K155" s="37"/>
      <c r="L155" s="38"/>
      <c r="M155" s="195"/>
      <c r="N155" s="196"/>
      <c r="O155" s="76"/>
      <c r="P155" s="76"/>
      <c r="Q155" s="76"/>
      <c r="R155" s="76"/>
      <c r="S155" s="76"/>
      <c r="T155" s="7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8" t="s">
        <v>167</v>
      </c>
      <c r="AU155" s="18" t="s">
        <v>91</v>
      </c>
    </row>
    <row r="156" s="13" customFormat="1">
      <c r="A156" s="13"/>
      <c r="B156" s="201"/>
      <c r="C156" s="13"/>
      <c r="D156" s="192" t="s">
        <v>248</v>
      </c>
      <c r="E156" s="202" t="s">
        <v>1</v>
      </c>
      <c r="F156" s="203" t="s">
        <v>2848</v>
      </c>
      <c r="G156" s="13"/>
      <c r="H156" s="204">
        <v>120</v>
      </c>
      <c r="I156" s="205"/>
      <c r="J156" s="13"/>
      <c r="K156" s="13"/>
      <c r="L156" s="201"/>
      <c r="M156" s="206"/>
      <c r="N156" s="207"/>
      <c r="O156" s="207"/>
      <c r="P156" s="207"/>
      <c r="Q156" s="207"/>
      <c r="R156" s="207"/>
      <c r="S156" s="207"/>
      <c r="T156" s="20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02" t="s">
        <v>248</v>
      </c>
      <c r="AU156" s="202" t="s">
        <v>91</v>
      </c>
      <c r="AV156" s="13" t="s">
        <v>91</v>
      </c>
      <c r="AW156" s="13" t="s">
        <v>37</v>
      </c>
      <c r="AX156" s="13" t="s">
        <v>89</v>
      </c>
      <c r="AY156" s="202" t="s">
        <v>160</v>
      </c>
    </row>
    <row r="157" s="2" customFormat="1" ht="24.15" customHeight="1">
      <c r="A157" s="37"/>
      <c r="B157" s="178"/>
      <c r="C157" s="179" t="s">
        <v>202</v>
      </c>
      <c r="D157" s="179" t="s">
        <v>162</v>
      </c>
      <c r="E157" s="180" t="s">
        <v>1667</v>
      </c>
      <c r="F157" s="181" t="s">
        <v>1668</v>
      </c>
      <c r="G157" s="182" t="s">
        <v>515</v>
      </c>
      <c r="H157" s="183">
        <v>32</v>
      </c>
      <c r="I157" s="184"/>
      <c r="J157" s="185">
        <f>ROUND(I157*H157,2)</f>
        <v>0</v>
      </c>
      <c r="K157" s="181" t="s">
        <v>245</v>
      </c>
      <c r="L157" s="38"/>
      <c r="M157" s="186" t="s">
        <v>1</v>
      </c>
      <c r="N157" s="187" t="s">
        <v>47</v>
      </c>
      <c r="O157" s="76"/>
      <c r="P157" s="188">
        <f>O157*H157</f>
        <v>0</v>
      </c>
      <c r="Q157" s="188">
        <v>0.00071000000000000002</v>
      </c>
      <c r="R157" s="188">
        <f>Q157*H157</f>
        <v>0.022720000000000001</v>
      </c>
      <c r="S157" s="188">
        <v>0</v>
      </c>
      <c r="T157" s="18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0" t="s">
        <v>296</v>
      </c>
      <c r="AT157" s="190" t="s">
        <v>162</v>
      </c>
      <c r="AU157" s="190" t="s">
        <v>91</v>
      </c>
      <c r="AY157" s="18" t="s">
        <v>160</v>
      </c>
      <c r="BE157" s="191">
        <f>IF(N157="základní",J157,0)</f>
        <v>0</v>
      </c>
      <c r="BF157" s="191">
        <f>IF(N157="snížená",J157,0)</f>
        <v>0</v>
      </c>
      <c r="BG157" s="191">
        <f>IF(N157="zákl. přenesená",J157,0)</f>
        <v>0</v>
      </c>
      <c r="BH157" s="191">
        <f>IF(N157="sníž. přenesená",J157,0)</f>
        <v>0</v>
      </c>
      <c r="BI157" s="191">
        <f>IF(N157="nulová",J157,0)</f>
        <v>0</v>
      </c>
      <c r="BJ157" s="18" t="s">
        <v>89</v>
      </c>
      <c r="BK157" s="191">
        <f>ROUND(I157*H157,2)</f>
        <v>0</v>
      </c>
      <c r="BL157" s="18" t="s">
        <v>296</v>
      </c>
      <c r="BM157" s="190" t="s">
        <v>2849</v>
      </c>
    </row>
    <row r="158" s="2" customFormat="1">
      <c r="A158" s="37"/>
      <c r="B158" s="38"/>
      <c r="C158" s="37"/>
      <c r="D158" s="192" t="s">
        <v>167</v>
      </c>
      <c r="E158" s="37"/>
      <c r="F158" s="193" t="s">
        <v>1670</v>
      </c>
      <c r="G158" s="37"/>
      <c r="H158" s="37"/>
      <c r="I158" s="194"/>
      <c r="J158" s="37"/>
      <c r="K158" s="37"/>
      <c r="L158" s="38"/>
      <c r="M158" s="195"/>
      <c r="N158" s="196"/>
      <c r="O158" s="76"/>
      <c r="P158" s="76"/>
      <c r="Q158" s="76"/>
      <c r="R158" s="76"/>
      <c r="S158" s="76"/>
      <c r="T158" s="7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8" t="s">
        <v>167</v>
      </c>
      <c r="AU158" s="18" t="s">
        <v>91</v>
      </c>
    </row>
    <row r="159" s="13" customFormat="1">
      <c r="A159" s="13"/>
      <c r="B159" s="201"/>
      <c r="C159" s="13"/>
      <c r="D159" s="192" t="s">
        <v>248</v>
      </c>
      <c r="E159" s="202" t="s">
        <v>1</v>
      </c>
      <c r="F159" s="203" t="s">
        <v>1651</v>
      </c>
      <c r="G159" s="13"/>
      <c r="H159" s="204">
        <v>32</v>
      </c>
      <c r="I159" s="205"/>
      <c r="J159" s="13"/>
      <c r="K159" s="13"/>
      <c r="L159" s="201"/>
      <c r="M159" s="206"/>
      <c r="N159" s="207"/>
      <c r="O159" s="207"/>
      <c r="P159" s="207"/>
      <c r="Q159" s="207"/>
      <c r="R159" s="207"/>
      <c r="S159" s="207"/>
      <c r="T159" s="20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02" t="s">
        <v>248</v>
      </c>
      <c r="AU159" s="202" t="s">
        <v>91</v>
      </c>
      <c r="AV159" s="13" t="s">
        <v>91</v>
      </c>
      <c r="AW159" s="13" t="s">
        <v>37</v>
      </c>
      <c r="AX159" s="13" t="s">
        <v>89</v>
      </c>
      <c r="AY159" s="202" t="s">
        <v>160</v>
      </c>
    </row>
    <row r="160" s="2" customFormat="1" ht="24.15" customHeight="1">
      <c r="A160" s="37"/>
      <c r="B160" s="178"/>
      <c r="C160" s="179" t="s">
        <v>207</v>
      </c>
      <c r="D160" s="179" t="s">
        <v>162</v>
      </c>
      <c r="E160" s="180" t="s">
        <v>2850</v>
      </c>
      <c r="F160" s="181" t="s">
        <v>2851</v>
      </c>
      <c r="G160" s="182" t="s">
        <v>515</v>
      </c>
      <c r="H160" s="183">
        <v>8</v>
      </c>
      <c r="I160" s="184"/>
      <c r="J160" s="185">
        <f>ROUND(I160*H160,2)</f>
        <v>0</v>
      </c>
      <c r="K160" s="181" t="s">
        <v>245</v>
      </c>
      <c r="L160" s="38"/>
      <c r="M160" s="186" t="s">
        <v>1</v>
      </c>
      <c r="N160" s="187" t="s">
        <v>47</v>
      </c>
      <c r="O160" s="76"/>
      <c r="P160" s="188">
        <f>O160*H160</f>
        <v>0</v>
      </c>
      <c r="Q160" s="188">
        <v>0.00125</v>
      </c>
      <c r="R160" s="188">
        <f>Q160*H160</f>
        <v>0.01</v>
      </c>
      <c r="S160" s="188">
        <v>0</v>
      </c>
      <c r="T160" s="18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90" t="s">
        <v>296</v>
      </c>
      <c r="AT160" s="190" t="s">
        <v>162</v>
      </c>
      <c r="AU160" s="190" t="s">
        <v>91</v>
      </c>
      <c r="AY160" s="18" t="s">
        <v>160</v>
      </c>
      <c r="BE160" s="191">
        <f>IF(N160="základní",J160,0)</f>
        <v>0</v>
      </c>
      <c r="BF160" s="191">
        <f>IF(N160="snížená",J160,0)</f>
        <v>0</v>
      </c>
      <c r="BG160" s="191">
        <f>IF(N160="zákl. přenesená",J160,0)</f>
        <v>0</v>
      </c>
      <c r="BH160" s="191">
        <f>IF(N160="sníž. přenesená",J160,0)</f>
        <v>0</v>
      </c>
      <c r="BI160" s="191">
        <f>IF(N160="nulová",J160,0)</f>
        <v>0</v>
      </c>
      <c r="BJ160" s="18" t="s">
        <v>89</v>
      </c>
      <c r="BK160" s="191">
        <f>ROUND(I160*H160,2)</f>
        <v>0</v>
      </c>
      <c r="BL160" s="18" t="s">
        <v>296</v>
      </c>
      <c r="BM160" s="190" t="s">
        <v>2852</v>
      </c>
    </row>
    <row r="161" s="2" customFormat="1">
      <c r="A161" s="37"/>
      <c r="B161" s="38"/>
      <c r="C161" s="37"/>
      <c r="D161" s="192" t="s">
        <v>167</v>
      </c>
      <c r="E161" s="37"/>
      <c r="F161" s="193" t="s">
        <v>2853</v>
      </c>
      <c r="G161" s="37"/>
      <c r="H161" s="37"/>
      <c r="I161" s="194"/>
      <c r="J161" s="37"/>
      <c r="K161" s="37"/>
      <c r="L161" s="38"/>
      <c r="M161" s="195"/>
      <c r="N161" s="196"/>
      <c r="O161" s="76"/>
      <c r="P161" s="76"/>
      <c r="Q161" s="76"/>
      <c r="R161" s="76"/>
      <c r="S161" s="76"/>
      <c r="T161" s="7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8" t="s">
        <v>167</v>
      </c>
      <c r="AU161" s="18" t="s">
        <v>91</v>
      </c>
    </row>
    <row r="162" s="13" customFormat="1">
      <c r="A162" s="13"/>
      <c r="B162" s="201"/>
      <c r="C162" s="13"/>
      <c r="D162" s="192" t="s">
        <v>248</v>
      </c>
      <c r="E162" s="202" t="s">
        <v>1</v>
      </c>
      <c r="F162" s="203" t="s">
        <v>2854</v>
      </c>
      <c r="G162" s="13"/>
      <c r="H162" s="204">
        <v>8</v>
      </c>
      <c r="I162" s="205"/>
      <c r="J162" s="13"/>
      <c r="K162" s="13"/>
      <c r="L162" s="201"/>
      <c r="M162" s="206"/>
      <c r="N162" s="207"/>
      <c r="O162" s="207"/>
      <c r="P162" s="207"/>
      <c r="Q162" s="207"/>
      <c r="R162" s="207"/>
      <c r="S162" s="207"/>
      <c r="T162" s="20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02" t="s">
        <v>248</v>
      </c>
      <c r="AU162" s="202" t="s">
        <v>91</v>
      </c>
      <c r="AV162" s="13" t="s">
        <v>91</v>
      </c>
      <c r="AW162" s="13" t="s">
        <v>37</v>
      </c>
      <c r="AX162" s="13" t="s">
        <v>89</v>
      </c>
      <c r="AY162" s="202" t="s">
        <v>160</v>
      </c>
    </row>
    <row r="163" s="2" customFormat="1" ht="24.15" customHeight="1">
      <c r="A163" s="37"/>
      <c r="B163" s="178"/>
      <c r="C163" s="179" t="s">
        <v>212</v>
      </c>
      <c r="D163" s="179" t="s">
        <v>162</v>
      </c>
      <c r="E163" s="180" t="s">
        <v>2855</v>
      </c>
      <c r="F163" s="181" t="s">
        <v>2856</v>
      </c>
      <c r="G163" s="182" t="s">
        <v>515</v>
      </c>
      <c r="H163" s="183">
        <v>24</v>
      </c>
      <c r="I163" s="184"/>
      <c r="J163" s="185">
        <f>ROUND(I163*H163,2)</f>
        <v>0</v>
      </c>
      <c r="K163" s="181" t="s">
        <v>245</v>
      </c>
      <c r="L163" s="38"/>
      <c r="M163" s="186" t="s">
        <v>1</v>
      </c>
      <c r="N163" s="187" t="s">
        <v>47</v>
      </c>
      <c r="O163" s="76"/>
      <c r="P163" s="188">
        <f>O163*H163</f>
        <v>0</v>
      </c>
      <c r="Q163" s="188">
        <v>0.0016199999999999999</v>
      </c>
      <c r="R163" s="188">
        <f>Q163*H163</f>
        <v>0.038879999999999998</v>
      </c>
      <c r="S163" s="188">
        <v>0</v>
      </c>
      <c r="T163" s="18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90" t="s">
        <v>296</v>
      </c>
      <c r="AT163" s="190" t="s">
        <v>162</v>
      </c>
      <c r="AU163" s="190" t="s">
        <v>91</v>
      </c>
      <c r="AY163" s="18" t="s">
        <v>160</v>
      </c>
      <c r="BE163" s="191">
        <f>IF(N163="základní",J163,0)</f>
        <v>0</v>
      </c>
      <c r="BF163" s="191">
        <f>IF(N163="snížená",J163,0)</f>
        <v>0</v>
      </c>
      <c r="BG163" s="191">
        <f>IF(N163="zákl. přenesená",J163,0)</f>
        <v>0</v>
      </c>
      <c r="BH163" s="191">
        <f>IF(N163="sníž. přenesená",J163,0)</f>
        <v>0</v>
      </c>
      <c r="BI163" s="191">
        <f>IF(N163="nulová",J163,0)</f>
        <v>0</v>
      </c>
      <c r="BJ163" s="18" t="s">
        <v>89</v>
      </c>
      <c r="BK163" s="191">
        <f>ROUND(I163*H163,2)</f>
        <v>0</v>
      </c>
      <c r="BL163" s="18" t="s">
        <v>296</v>
      </c>
      <c r="BM163" s="190" t="s">
        <v>2857</v>
      </c>
    </row>
    <row r="164" s="2" customFormat="1">
      <c r="A164" s="37"/>
      <c r="B164" s="38"/>
      <c r="C164" s="37"/>
      <c r="D164" s="192" t="s">
        <v>167</v>
      </c>
      <c r="E164" s="37"/>
      <c r="F164" s="193" t="s">
        <v>2858</v>
      </c>
      <c r="G164" s="37"/>
      <c r="H164" s="37"/>
      <c r="I164" s="194"/>
      <c r="J164" s="37"/>
      <c r="K164" s="37"/>
      <c r="L164" s="38"/>
      <c r="M164" s="195"/>
      <c r="N164" s="196"/>
      <c r="O164" s="76"/>
      <c r="P164" s="76"/>
      <c r="Q164" s="76"/>
      <c r="R164" s="76"/>
      <c r="S164" s="76"/>
      <c r="T164" s="7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8" t="s">
        <v>167</v>
      </c>
      <c r="AU164" s="18" t="s">
        <v>91</v>
      </c>
    </row>
    <row r="165" s="13" customFormat="1">
      <c r="A165" s="13"/>
      <c r="B165" s="201"/>
      <c r="C165" s="13"/>
      <c r="D165" s="192" t="s">
        <v>248</v>
      </c>
      <c r="E165" s="202" t="s">
        <v>1</v>
      </c>
      <c r="F165" s="203" t="s">
        <v>1514</v>
      </c>
      <c r="G165" s="13"/>
      <c r="H165" s="204">
        <v>24</v>
      </c>
      <c r="I165" s="205"/>
      <c r="J165" s="13"/>
      <c r="K165" s="13"/>
      <c r="L165" s="201"/>
      <c r="M165" s="206"/>
      <c r="N165" s="207"/>
      <c r="O165" s="207"/>
      <c r="P165" s="207"/>
      <c r="Q165" s="207"/>
      <c r="R165" s="207"/>
      <c r="S165" s="207"/>
      <c r="T165" s="20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02" t="s">
        <v>248</v>
      </c>
      <c r="AU165" s="202" t="s">
        <v>91</v>
      </c>
      <c r="AV165" s="13" t="s">
        <v>91</v>
      </c>
      <c r="AW165" s="13" t="s">
        <v>37</v>
      </c>
      <c r="AX165" s="13" t="s">
        <v>89</v>
      </c>
      <c r="AY165" s="202" t="s">
        <v>160</v>
      </c>
    </row>
    <row r="166" s="2" customFormat="1" ht="24.15" customHeight="1">
      <c r="A166" s="37"/>
      <c r="B166" s="178"/>
      <c r="C166" s="179" t="s">
        <v>217</v>
      </c>
      <c r="D166" s="179" t="s">
        <v>162</v>
      </c>
      <c r="E166" s="180" t="s">
        <v>2859</v>
      </c>
      <c r="F166" s="181" t="s">
        <v>2860</v>
      </c>
      <c r="G166" s="182" t="s">
        <v>515</v>
      </c>
      <c r="H166" s="183">
        <v>12</v>
      </c>
      <c r="I166" s="184"/>
      <c r="J166" s="185">
        <f>ROUND(I166*H166,2)</f>
        <v>0</v>
      </c>
      <c r="K166" s="181" t="s">
        <v>245</v>
      </c>
      <c r="L166" s="38"/>
      <c r="M166" s="186" t="s">
        <v>1</v>
      </c>
      <c r="N166" s="187" t="s">
        <v>47</v>
      </c>
      <c r="O166" s="76"/>
      <c r="P166" s="188">
        <f>O166*H166</f>
        <v>0</v>
      </c>
      <c r="Q166" s="188">
        <v>0.00197</v>
      </c>
      <c r="R166" s="188">
        <f>Q166*H166</f>
        <v>0.023640000000000001</v>
      </c>
      <c r="S166" s="188">
        <v>0</v>
      </c>
      <c r="T166" s="18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90" t="s">
        <v>296</v>
      </c>
      <c r="AT166" s="190" t="s">
        <v>162</v>
      </c>
      <c r="AU166" s="190" t="s">
        <v>91</v>
      </c>
      <c r="AY166" s="18" t="s">
        <v>160</v>
      </c>
      <c r="BE166" s="191">
        <f>IF(N166="základní",J166,0)</f>
        <v>0</v>
      </c>
      <c r="BF166" s="191">
        <f>IF(N166="snížená",J166,0)</f>
        <v>0</v>
      </c>
      <c r="BG166" s="191">
        <f>IF(N166="zákl. přenesená",J166,0)</f>
        <v>0</v>
      </c>
      <c r="BH166" s="191">
        <f>IF(N166="sníž. přenesená",J166,0)</f>
        <v>0</v>
      </c>
      <c r="BI166" s="191">
        <f>IF(N166="nulová",J166,0)</f>
        <v>0</v>
      </c>
      <c r="BJ166" s="18" t="s">
        <v>89</v>
      </c>
      <c r="BK166" s="191">
        <f>ROUND(I166*H166,2)</f>
        <v>0</v>
      </c>
      <c r="BL166" s="18" t="s">
        <v>296</v>
      </c>
      <c r="BM166" s="190" t="s">
        <v>2861</v>
      </c>
    </row>
    <row r="167" s="2" customFormat="1">
      <c r="A167" s="37"/>
      <c r="B167" s="38"/>
      <c r="C167" s="37"/>
      <c r="D167" s="192" t="s">
        <v>167</v>
      </c>
      <c r="E167" s="37"/>
      <c r="F167" s="193" t="s">
        <v>2862</v>
      </c>
      <c r="G167" s="37"/>
      <c r="H167" s="37"/>
      <c r="I167" s="194"/>
      <c r="J167" s="37"/>
      <c r="K167" s="37"/>
      <c r="L167" s="38"/>
      <c r="M167" s="195"/>
      <c r="N167" s="196"/>
      <c r="O167" s="76"/>
      <c r="P167" s="76"/>
      <c r="Q167" s="76"/>
      <c r="R167" s="76"/>
      <c r="S167" s="76"/>
      <c r="T167" s="7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8" t="s">
        <v>167</v>
      </c>
      <c r="AU167" s="18" t="s">
        <v>91</v>
      </c>
    </row>
    <row r="168" s="13" customFormat="1">
      <c r="A168" s="13"/>
      <c r="B168" s="201"/>
      <c r="C168" s="13"/>
      <c r="D168" s="192" t="s">
        <v>248</v>
      </c>
      <c r="E168" s="202" t="s">
        <v>1</v>
      </c>
      <c r="F168" s="203" t="s">
        <v>1525</v>
      </c>
      <c r="G168" s="13"/>
      <c r="H168" s="204">
        <v>12</v>
      </c>
      <c r="I168" s="205"/>
      <c r="J168" s="13"/>
      <c r="K168" s="13"/>
      <c r="L168" s="201"/>
      <c r="M168" s="206"/>
      <c r="N168" s="207"/>
      <c r="O168" s="207"/>
      <c r="P168" s="207"/>
      <c r="Q168" s="207"/>
      <c r="R168" s="207"/>
      <c r="S168" s="207"/>
      <c r="T168" s="20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02" t="s">
        <v>248</v>
      </c>
      <c r="AU168" s="202" t="s">
        <v>91</v>
      </c>
      <c r="AV168" s="13" t="s">
        <v>91</v>
      </c>
      <c r="AW168" s="13" t="s">
        <v>37</v>
      </c>
      <c r="AX168" s="13" t="s">
        <v>89</v>
      </c>
      <c r="AY168" s="202" t="s">
        <v>160</v>
      </c>
    </row>
    <row r="169" s="2" customFormat="1" ht="16.5" customHeight="1">
      <c r="A169" s="37"/>
      <c r="B169" s="178"/>
      <c r="C169" s="179" t="s">
        <v>223</v>
      </c>
      <c r="D169" s="179" t="s">
        <v>162</v>
      </c>
      <c r="E169" s="180" t="s">
        <v>1677</v>
      </c>
      <c r="F169" s="181" t="s">
        <v>1678</v>
      </c>
      <c r="G169" s="182" t="s">
        <v>515</v>
      </c>
      <c r="H169" s="183">
        <v>292</v>
      </c>
      <c r="I169" s="184"/>
      <c r="J169" s="185">
        <f>ROUND(I169*H169,2)</f>
        <v>0</v>
      </c>
      <c r="K169" s="181" t="s">
        <v>245</v>
      </c>
      <c r="L169" s="38"/>
      <c r="M169" s="186" t="s">
        <v>1</v>
      </c>
      <c r="N169" s="187" t="s">
        <v>47</v>
      </c>
      <c r="O169" s="76"/>
      <c r="P169" s="188">
        <f>O169*H169</f>
        <v>0</v>
      </c>
      <c r="Q169" s="188">
        <v>0</v>
      </c>
      <c r="R169" s="188">
        <f>Q169*H169</f>
        <v>0</v>
      </c>
      <c r="S169" s="188">
        <v>0</v>
      </c>
      <c r="T169" s="18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90" t="s">
        <v>296</v>
      </c>
      <c r="AT169" s="190" t="s">
        <v>162</v>
      </c>
      <c r="AU169" s="190" t="s">
        <v>91</v>
      </c>
      <c r="AY169" s="18" t="s">
        <v>160</v>
      </c>
      <c r="BE169" s="191">
        <f>IF(N169="základní",J169,0)</f>
        <v>0</v>
      </c>
      <c r="BF169" s="191">
        <f>IF(N169="snížená",J169,0)</f>
        <v>0</v>
      </c>
      <c r="BG169" s="191">
        <f>IF(N169="zákl. přenesená",J169,0)</f>
        <v>0</v>
      </c>
      <c r="BH169" s="191">
        <f>IF(N169="sníž. přenesená",J169,0)</f>
        <v>0</v>
      </c>
      <c r="BI169" s="191">
        <f>IF(N169="nulová",J169,0)</f>
        <v>0</v>
      </c>
      <c r="BJ169" s="18" t="s">
        <v>89</v>
      </c>
      <c r="BK169" s="191">
        <f>ROUND(I169*H169,2)</f>
        <v>0</v>
      </c>
      <c r="BL169" s="18" t="s">
        <v>296</v>
      </c>
      <c r="BM169" s="190" t="s">
        <v>2863</v>
      </c>
    </row>
    <row r="170" s="2" customFormat="1">
      <c r="A170" s="37"/>
      <c r="B170" s="38"/>
      <c r="C170" s="37"/>
      <c r="D170" s="192" t="s">
        <v>167</v>
      </c>
      <c r="E170" s="37"/>
      <c r="F170" s="193" t="s">
        <v>1680</v>
      </c>
      <c r="G170" s="37"/>
      <c r="H170" s="37"/>
      <c r="I170" s="194"/>
      <c r="J170" s="37"/>
      <c r="K170" s="37"/>
      <c r="L170" s="38"/>
      <c r="M170" s="195"/>
      <c r="N170" s="196"/>
      <c r="O170" s="76"/>
      <c r="P170" s="76"/>
      <c r="Q170" s="76"/>
      <c r="R170" s="76"/>
      <c r="S170" s="76"/>
      <c r="T170" s="7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8" t="s">
        <v>167</v>
      </c>
      <c r="AU170" s="18" t="s">
        <v>91</v>
      </c>
    </row>
    <row r="171" s="13" customFormat="1">
      <c r="A171" s="13"/>
      <c r="B171" s="201"/>
      <c r="C171" s="13"/>
      <c r="D171" s="192" t="s">
        <v>248</v>
      </c>
      <c r="E171" s="202" t="s">
        <v>1</v>
      </c>
      <c r="F171" s="203" t="s">
        <v>2864</v>
      </c>
      <c r="G171" s="13"/>
      <c r="H171" s="204">
        <v>292</v>
      </c>
      <c r="I171" s="205"/>
      <c r="J171" s="13"/>
      <c r="K171" s="13"/>
      <c r="L171" s="201"/>
      <c r="M171" s="206"/>
      <c r="N171" s="207"/>
      <c r="O171" s="207"/>
      <c r="P171" s="207"/>
      <c r="Q171" s="207"/>
      <c r="R171" s="207"/>
      <c r="S171" s="207"/>
      <c r="T171" s="20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02" t="s">
        <v>248</v>
      </c>
      <c r="AU171" s="202" t="s">
        <v>91</v>
      </c>
      <c r="AV171" s="13" t="s">
        <v>91</v>
      </c>
      <c r="AW171" s="13" t="s">
        <v>37</v>
      </c>
      <c r="AX171" s="13" t="s">
        <v>89</v>
      </c>
      <c r="AY171" s="202" t="s">
        <v>160</v>
      </c>
    </row>
    <row r="172" s="2" customFormat="1" ht="24.15" customHeight="1">
      <c r="A172" s="37"/>
      <c r="B172" s="178"/>
      <c r="C172" s="179" t="s">
        <v>317</v>
      </c>
      <c r="D172" s="179" t="s">
        <v>162</v>
      </c>
      <c r="E172" s="180" t="s">
        <v>1682</v>
      </c>
      <c r="F172" s="181" t="s">
        <v>1683</v>
      </c>
      <c r="G172" s="182" t="s">
        <v>515</v>
      </c>
      <c r="H172" s="183">
        <v>12</v>
      </c>
      <c r="I172" s="184"/>
      <c r="J172" s="185">
        <f>ROUND(I172*H172,2)</f>
        <v>0</v>
      </c>
      <c r="K172" s="181" t="s">
        <v>245</v>
      </c>
      <c r="L172" s="38"/>
      <c r="M172" s="186" t="s">
        <v>1</v>
      </c>
      <c r="N172" s="187" t="s">
        <v>47</v>
      </c>
      <c r="O172" s="76"/>
      <c r="P172" s="188">
        <f>O172*H172</f>
        <v>0</v>
      </c>
      <c r="Q172" s="188">
        <v>0</v>
      </c>
      <c r="R172" s="188">
        <f>Q172*H172</f>
        <v>0</v>
      </c>
      <c r="S172" s="188">
        <v>0</v>
      </c>
      <c r="T172" s="18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90" t="s">
        <v>296</v>
      </c>
      <c r="AT172" s="190" t="s">
        <v>162</v>
      </c>
      <c r="AU172" s="190" t="s">
        <v>91</v>
      </c>
      <c r="AY172" s="18" t="s">
        <v>160</v>
      </c>
      <c r="BE172" s="191">
        <f>IF(N172="základní",J172,0)</f>
        <v>0</v>
      </c>
      <c r="BF172" s="191">
        <f>IF(N172="snížená",J172,0)</f>
        <v>0</v>
      </c>
      <c r="BG172" s="191">
        <f>IF(N172="zákl. přenesená",J172,0)</f>
        <v>0</v>
      </c>
      <c r="BH172" s="191">
        <f>IF(N172="sníž. přenesená",J172,0)</f>
        <v>0</v>
      </c>
      <c r="BI172" s="191">
        <f>IF(N172="nulová",J172,0)</f>
        <v>0</v>
      </c>
      <c r="BJ172" s="18" t="s">
        <v>89</v>
      </c>
      <c r="BK172" s="191">
        <f>ROUND(I172*H172,2)</f>
        <v>0</v>
      </c>
      <c r="BL172" s="18" t="s">
        <v>296</v>
      </c>
      <c r="BM172" s="190" t="s">
        <v>2865</v>
      </c>
    </row>
    <row r="173" s="2" customFormat="1">
      <c r="A173" s="37"/>
      <c r="B173" s="38"/>
      <c r="C173" s="37"/>
      <c r="D173" s="192" t="s">
        <v>167</v>
      </c>
      <c r="E173" s="37"/>
      <c r="F173" s="193" t="s">
        <v>1685</v>
      </c>
      <c r="G173" s="37"/>
      <c r="H173" s="37"/>
      <c r="I173" s="194"/>
      <c r="J173" s="37"/>
      <c r="K173" s="37"/>
      <c r="L173" s="38"/>
      <c r="M173" s="195"/>
      <c r="N173" s="196"/>
      <c r="O173" s="76"/>
      <c r="P173" s="76"/>
      <c r="Q173" s="76"/>
      <c r="R173" s="76"/>
      <c r="S173" s="76"/>
      <c r="T173" s="7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8" t="s">
        <v>167</v>
      </c>
      <c r="AU173" s="18" t="s">
        <v>91</v>
      </c>
    </row>
    <row r="174" s="2" customFormat="1" ht="21.75" customHeight="1">
      <c r="A174" s="37"/>
      <c r="B174" s="178"/>
      <c r="C174" s="227" t="s">
        <v>8</v>
      </c>
      <c r="D174" s="227" t="s">
        <v>549</v>
      </c>
      <c r="E174" s="228" t="s">
        <v>1215</v>
      </c>
      <c r="F174" s="229" t="s">
        <v>1216</v>
      </c>
      <c r="G174" s="230" t="s">
        <v>220</v>
      </c>
      <c r="H174" s="231">
        <v>1</v>
      </c>
      <c r="I174" s="232"/>
      <c r="J174" s="233">
        <f>ROUND(I174*H174,2)</f>
        <v>0</v>
      </c>
      <c r="K174" s="229" t="s">
        <v>1</v>
      </c>
      <c r="L174" s="234"/>
      <c r="M174" s="235" t="s">
        <v>1</v>
      </c>
      <c r="N174" s="236" t="s">
        <v>47</v>
      </c>
      <c r="O174" s="76"/>
      <c r="P174" s="188">
        <f>O174*H174</f>
        <v>0</v>
      </c>
      <c r="Q174" s="188">
        <v>0.00068999999999999997</v>
      </c>
      <c r="R174" s="188">
        <f>Q174*H174</f>
        <v>0.00068999999999999997</v>
      </c>
      <c r="S174" s="188">
        <v>0</v>
      </c>
      <c r="T174" s="18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90" t="s">
        <v>586</v>
      </c>
      <c r="AT174" s="190" t="s">
        <v>549</v>
      </c>
      <c r="AU174" s="190" t="s">
        <v>91</v>
      </c>
      <c r="AY174" s="18" t="s">
        <v>160</v>
      </c>
      <c r="BE174" s="191">
        <f>IF(N174="základní",J174,0)</f>
        <v>0</v>
      </c>
      <c r="BF174" s="191">
        <f>IF(N174="snížená",J174,0)</f>
        <v>0</v>
      </c>
      <c r="BG174" s="191">
        <f>IF(N174="zákl. přenesená",J174,0)</f>
        <v>0</v>
      </c>
      <c r="BH174" s="191">
        <f>IF(N174="sníž. přenesená",J174,0)</f>
        <v>0</v>
      </c>
      <c r="BI174" s="191">
        <f>IF(N174="nulová",J174,0)</f>
        <v>0</v>
      </c>
      <c r="BJ174" s="18" t="s">
        <v>89</v>
      </c>
      <c r="BK174" s="191">
        <f>ROUND(I174*H174,2)</f>
        <v>0</v>
      </c>
      <c r="BL174" s="18" t="s">
        <v>296</v>
      </c>
      <c r="BM174" s="190" t="s">
        <v>2866</v>
      </c>
    </row>
    <row r="175" s="2" customFormat="1">
      <c r="A175" s="37"/>
      <c r="B175" s="38"/>
      <c r="C175" s="37"/>
      <c r="D175" s="192" t="s">
        <v>167</v>
      </c>
      <c r="E175" s="37"/>
      <c r="F175" s="193" t="s">
        <v>1218</v>
      </c>
      <c r="G175" s="37"/>
      <c r="H175" s="37"/>
      <c r="I175" s="194"/>
      <c r="J175" s="37"/>
      <c r="K175" s="37"/>
      <c r="L175" s="38"/>
      <c r="M175" s="195"/>
      <c r="N175" s="196"/>
      <c r="O175" s="76"/>
      <c r="P175" s="76"/>
      <c r="Q175" s="76"/>
      <c r="R175" s="76"/>
      <c r="S175" s="76"/>
      <c r="T175" s="7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8" t="s">
        <v>167</v>
      </c>
      <c r="AU175" s="18" t="s">
        <v>91</v>
      </c>
    </row>
    <row r="176" s="2" customFormat="1" ht="24.15" customHeight="1">
      <c r="A176" s="37"/>
      <c r="B176" s="178"/>
      <c r="C176" s="179" t="s">
        <v>296</v>
      </c>
      <c r="D176" s="179" t="s">
        <v>162</v>
      </c>
      <c r="E176" s="180" t="s">
        <v>1725</v>
      </c>
      <c r="F176" s="181" t="s">
        <v>1726</v>
      </c>
      <c r="G176" s="182" t="s">
        <v>360</v>
      </c>
      <c r="H176" s="183">
        <v>0.215</v>
      </c>
      <c r="I176" s="184"/>
      <c r="J176" s="185">
        <f>ROUND(I176*H176,2)</f>
        <v>0</v>
      </c>
      <c r="K176" s="181" t="s">
        <v>245</v>
      </c>
      <c r="L176" s="38"/>
      <c r="M176" s="186" t="s">
        <v>1</v>
      </c>
      <c r="N176" s="187" t="s">
        <v>47</v>
      </c>
      <c r="O176" s="76"/>
      <c r="P176" s="188">
        <f>O176*H176</f>
        <v>0</v>
      </c>
      <c r="Q176" s="188">
        <v>0</v>
      </c>
      <c r="R176" s="188">
        <f>Q176*H176</f>
        <v>0</v>
      </c>
      <c r="S176" s="188">
        <v>0</v>
      </c>
      <c r="T176" s="18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90" t="s">
        <v>296</v>
      </c>
      <c r="AT176" s="190" t="s">
        <v>162</v>
      </c>
      <c r="AU176" s="190" t="s">
        <v>91</v>
      </c>
      <c r="AY176" s="18" t="s">
        <v>160</v>
      </c>
      <c r="BE176" s="191">
        <f>IF(N176="základní",J176,0)</f>
        <v>0</v>
      </c>
      <c r="BF176" s="191">
        <f>IF(N176="snížená",J176,0)</f>
        <v>0</v>
      </c>
      <c r="BG176" s="191">
        <f>IF(N176="zákl. přenesená",J176,0)</f>
        <v>0</v>
      </c>
      <c r="BH176" s="191">
        <f>IF(N176="sníž. přenesená",J176,0)</f>
        <v>0</v>
      </c>
      <c r="BI176" s="191">
        <f>IF(N176="nulová",J176,0)</f>
        <v>0</v>
      </c>
      <c r="BJ176" s="18" t="s">
        <v>89</v>
      </c>
      <c r="BK176" s="191">
        <f>ROUND(I176*H176,2)</f>
        <v>0</v>
      </c>
      <c r="BL176" s="18" t="s">
        <v>296</v>
      </c>
      <c r="BM176" s="190" t="s">
        <v>2867</v>
      </c>
    </row>
    <row r="177" s="2" customFormat="1">
      <c r="A177" s="37"/>
      <c r="B177" s="38"/>
      <c r="C177" s="37"/>
      <c r="D177" s="192" t="s">
        <v>167</v>
      </c>
      <c r="E177" s="37"/>
      <c r="F177" s="193" t="s">
        <v>1728</v>
      </c>
      <c r="G177" s="37"/>
      <c r="H177" s="37"/>
      <c r="I177" s="194"/>
      <c r="J177" s="37"/>
      <c r="K177" s="37"/>
      <c r="L177" s="38"/>
      <c r="M177" s="195"/>
      <c r="N177" s="196"/>
      <c r="O177" s="76"/>
      <c r="P177" s="76"/>
      <c r="Q177" s="76"/>
      <c r="R177" s="76"/>
      <c r="S177" s="76"/>
      <c r="T177" s="7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8" t="s">
        <v>167</v>
      </c>
      <c r="AU177" s="18" t="s">
        <v>91</v>
      </c>
    </row>
    <row r="178" s="12" customFormat="1" ht="22.8" customHeight="1">
      <c r="A178" s="12"/>
      <c r="B178" s="165"/>
      <c r="C178" s="12"/>
      <c r="D178" s="166" t="s">
        <v>81</v>
      </c>
      <c r="E178" s="176" t="s">
        <v>1229</v>
      </c>
      <c r="F178" s="176" t="s">
        <v>1230</v>
      </c>
      <c r="G178" s="12"/>
      <c r="H178" s="12"/>
      <c r="I178" s="168"/>
      <c r="J178" s="177">
        <f>BK178</f>
        <v>0</v>
      </c>
      <c r="K178" s="12"/>
      <c r="L178" s="165"/>
      <c r="M178" s="170"/>
      <c r="N178" s="171"/>
      <c r="O178" s="171"/>
      <c r="P178" s="172">
        <f>SUM(P179:P197)</f>
        <v>0</v>
      </c>
      <c r="Q178" s="171"/>
      <c r="R178" s="172">
        <f>SUM(R179:R197)</f>
        <v>0.053169999999999995</v>
      </c>
      <c r="S178" s="171"/>
      <c r="T178" s="173">
        <f>SUM(T179:T197)</f>
        <v>0.051299999999999998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66" t="s">
        <v>91</v>
      </c>
      <c r="AT178" s="174" t="s">
        <v>81</v>
      </c>
      <c r="AU178" s="174" t="s">
        <v>89</v>
      </c>
      <c r="AY178" s="166" t="s">
        <v>160</v>
      </c>
      <c r="BK178" s="175">
        <f>SUM(BK179:BK197)</f>
        <v>0</v>
      </c>
    </row>
    <row r="179" s="2" customFormat="1" ht="24.15" customHeight="1">
      <c r="A179" s="37"/>
      <c r="B179" s="178"/>
      <c r="C179" s="179" t="s">
        <v>357</v>
      </c>
      <c r="D179" s="179" t="s">
        <v>162</v>
      </c>
      <c r="E179" s="180" t="s">
        <v>1729</v>
      </c>
      <c r="F179" s="181" t="s">
        <v>1730</v>
      </c>
      <c r="G179" s="182" t="s">
        <v>295</v>
      </c>
      <c r="H179" s="183">
        <v>114</v>
      </c>
      <c r="I179" s="184"/>
      <c r="J179" s="185">
        <f>ROUND(I179*H179,2)</f>
        <v>0</v>
      </c>
      <c r="K179" s="181" t="s">
        <v>245</v>
      </c>
      <c r="L179" s="38"/>
      <c r="M179" s="186" t="s">
        <v>1</v>
      </c>
      <c r="N179" s="187" t="s">
        <v>47</v>
      </c>
      <c r="O179" s="76"/>
      <c r="P179" s="188">
        <f>O179*H179</f>
        <v>0</v>
      </c>
      <c r="Q179" s="188">
        <v>9.0000000000000006E-05</v>
      </c>
      <c r="R179" s="188">
        <f>Q179*H179</f>
        <v>0.01026</v>
      </c>
      <c r="S179" s="188">
        <v>0.00044999999999999999</v>
      </c>
      <c r="T179" s="189">
        <f>S179*H179</f>
        <v>0.051299999999999998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90" t="s">
        <v>296</v>
      </c>
      <c r="AT179" s="190" t="s">
        <v>162</v>
      </c>
      <c r="AU179" s="190" t="s">
        <v>91</v>
      </c>
      <c r="AY179" s="18" t="s">
        <v>160</v>
      </c>
      <c r="BE179" s="191">
        <f>IF(N179="základní",J179,0)</f>
        <v>0</v>
      </c>
      <c r="BF179" s="191">
        <f>IF(N179="snížená",J179,0)</f>
        <v>0</v>
      </c>
      <c r="BG179" s="191">
        <f>IF(N179="zákl. přenesená",J179,0)</f>
        <v>0</v>
      </c>
      <c r="BH179" s="191">
        <f>IF(N179="sníž. přenesená",J179,0)</f>
        <v>0</v>
      </c>
      <c r="BI179" s="191">
        <f>IF(N179="nulová",J179,0)</f>
        <v>0</v>
      </c>
      <c r="BJ179" s="18" t="s">
        <v>89</v>
      </c>
      <c r="BK179" s="191">
        <f>ROUND(I179*H179,2)</f>
        <v>0</v>
      </c>
      <c r="BL179" s="18" t="s">
        <v>296</v>
      </c>
      <c r="BM179" s="190" t="s">
        <v>2868</v>
      </c>
    </row>
    <row r="180" s="2" customFormat="1">
      <c r="A180" s="37"/>
      <c r="B180" s="38"/>
      <c r="C180" s="37"/>
      <c r="D180" s="192" t="s">
        <v>167</v>
      </c>
      <c r="E180" s="37"/>
      <c r="F180" s="193" t="s">
        <v>1732</v>
      </c>
      <c r="G180" s="37"/>
      <c r="H180" s="37"/>
      <c r="I180" s="194"/>
      <c r="J180" s="37"/>
      <c r="K180" s="37"/>
      <c r="L180" s="38"/>
      <c r="M180" s="195"/>
      <c r="N180" s="196"/>
      <c r="O180" s="76"/>
      <c r="P180" s="76"/>
      <c r="Q180" s="76"/>
      <c r="R180" s="76"/>
      <c r="S180" s="76"/>
      <c r="T180" s="7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8" t="s">
        <v>167</v>
      </c>
      <c r="AU180" s="18" t="s">
        <v>91</v>
      </c>
    </row>
    <row r="181" s="13" customFormat="1">
      <c r="A181" s="13"/>
      <c r="B181" s="201"/>
      <c r="C181" s="13"/>
      <c r="D181" s="192" t="s">
        <v>248</v>
      </c>
      <c r="E181" s="202" t="s">
        <v>1</v>
      </c>
      <c r="F181" s="203" t="s">
        <v>2869</v>
      </c>
      <c r="G181" s="13"/>
      <c r="H181" s="204">
        <v>114</v>
      </c>
      <c r="I181" s="205"/>
      <c r="J181" s="13"/>
      <c r="K181" s="13"/>
      <c r="L181" s="201"/>
      <c r="M181" s="206"/>
      <c r="N181" s="207"/>
      <c r="O181" s="207"/>
      <c r="P181" s="207"/>
      <c r="Q181" s="207"/>
      <c r="R181" s="207"/>
      <c r="S181" s="207"/>
      <c r="T181" s="20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02" t="s">
        <v>248</v>
      </c>
      <c r="AU181" s="202" t="s">
        <v>91</v>
      </c>
      <c r="AV181" s="13" t="s">
        <v>91</v>
      </c>
      <c r="AW181" s="13" t="s">
        <v>37</v>
      </c>
      <c r="AX181" s="13" t="s">
        <v>89</v>
      </c>
      <c r="AY181" s="202" t="s">
        <v>160</v>
      </c>
    </row>
    <row r="182" s="2" customFormat="1" ht="24.15" customHeight="1">
      <c r="A182" s="37"/>
      <c r="B182" s="178"/>
      <c r="C182" s="179" t="s">
        <v>363</v>
      </c>
      <c r="D182" s="179" t="s">
        <v>162</v>
      </c>
      <c r="E182" s="180" t="s">
        <v>2870</v>
      </c>
      <c r="F182" s="181" t="s">
        <v>2871</v>
      </c>
      <c r="G182" s="182" t="s">
        <v>295</v>
      </c>
      <c r="H182" s="183">
        <v>2</v>
      </c>
      <c r="I182" s="184"/>
      <c r="J182" s="185">
        <f>ROUND(I182*H182,2)</f>
        <v>0</v>
      </c>
      <c r="K182" s="181" t="s">
        <v>245</v>
      </c>
      <c r="L182" s="38"/>
      <c r="M182" s="186" t="s">
        <v>1</v>
      </c>
      <c r="N182" s="187" t="s">
        <v>47</v>
      </c>
      <c r="O182" s="76"/>
      <c r="P182" s="188">
        <f>O182*H182</f>
        <v>0</v>
      </c>
      <c r="Q182" s="188">
        <v>0.00062</v>
      </c>
      <c r="R182" s="188">
        <f>Q182*H182</f>
        <v>0.00124</v>
      </c>
      <c r="S182" s="188">
        <v>0</v>
      </c>
      <c r="T182" s="18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90" t="s">
        <v>296</v>
      </c>
      <c r="AT182" s="190" t="s">
        <v>162</v>
      </c>
      <c r="AU182" s="190" t="s">
        <v>91</v>
      </c>
      <c r="AY182" s="18" t="s">
        <v>160</v>
      </c>
      <c r="BE182" s="191">
        <f>IF(N182="základní",J182,0)</f>
        <v>0</v>
      </c>
      <c r="BF182" s="191">
        <f>IF(N182="snížená",J182,0)</f>
        <v>0</v>
      </c>
      <c r="BG182" s="191">
        <f>IF(N182="zákl. přenesená",J182,0)</f>
        <v>0</v>
      </c>
      <c r="BH182" s="191">
        <f>IF(N182="sníž. přenesená",J182,0)</f>
        <v>0</v>
      </c>
      <c r="BI182" s="191">
        <f>IF(N182="nulová",J182,0)</f>
        <v>0</v>
      </c>
      <c r="BJ182" s="18" t="s">
        <v>89</v>
      </c>
      <c r="BK182" s="191">
        <f>ROUND(I182*H182,2)</f>
        <v>0</v>
      </c>
      <c r="BL182" s="18" t="s">
        <v>296</v>
      </c>
      <c r="BM182" s="190" t="s">
        <v>2872</v>
      </c>
    </row>
    <row r="183" s="2" customFormat="1">
      <c r="A183" s="37"/>
      <c r="B183" s="38"/>
      <c r="C183" s="37"/>
      <c r="D183" s="192" t="s">
        <v>167</v>
      </c>
      <c r="E183" s="37"/>
      <c r="F183" s="193" t="s">
        <v>2873</v>
      </c>
      <c r="G183" s="37"/>
      <c r="H183" s="37"/>
      <c r="I183" s="194"/>
      <c r="J183" s="37"/>
      <c r="K183" s="37"/>
      <c r="L183" s="38"/>
      <c r="M183" s="195"/>
      <c r="N183" s="196"/>
      <c r="O183" s="76"/>
      <c r="P183" s="76"/>
      <c r="Q183" s="76"/>
      <c r="R183" s="76"/>
      <c r="S183" s="76"/>
      <c r="T183" s="7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8" t="s">
        <v>167</v>
      </c>
      <c r="AU183" s="18" t="s">
        <v>91</v>
      </c>
    </row>
    <row r="184" s="2" customFormat="1" ht="24.15" customHeight="1">
      <c r="A184" s="37"/>
      <c r="B184" s="178"/>
      <c r="C184" s="179" t="s">
        <v>368</v>
      </c>
      <c r="D184" s="179" t="s">
        <v>162</v>
      </c>
      <c r="E184" s="180" t="s">
        <v>2874</v>
      </c>
      <c r="F184" s="181" t="s">
        <v>2875</v>
      </c>
      <c r="G184" s="182" t="s">
        <v>295</v>
      </c>
      <c r="H184" s="183">
        <v>3</v>
      </c>
      <c r="I184" s="184"/>
      <c r="J184" s="185">
        <f>ROUND(I184*H184,2)</f>
        <v>0</v>
      </c>
      <c r="K184" s="181" t="s">
        <v>245</v>
      </c>
      <c r="L184" s="38"/>
      <c r="M184" s="186" t="s">
        <v>1</v>
      </c>
      <c r="N184" s="187" t="s">
        <v>47</v>
      </c>
      <c r="O184" s="76"/>
      <c r="P184" s="188">
        <f>O184*H184</f>
        <v>0</v>
      </c>
      <c r="Q184" s="188">
        <v>0.00097000000000000005</v>
      </c>
      <c r="R184" s="188">
        <f>Q184*H184</f>
        <v>0.0029100000000000003</v>
      </c>
      <c r="S184" s="188">
        <v>0</v>
      </c>
      <c r="T184" s="18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90" t="s">
        <v>296</v>
      </c>
      <c r="AT184" s="190" t="s">
        <v>162</v>
      </c>
      <c r="AU184" s="190" t="s">
        <v>91</v>
      </c>
      <c r="AY184" s="18" t="s">
        <v>160</v>
      </c>
      <c r="BE184" s="191">
        <f>IF(N184="základní",J184,0)</f>
        <v>0</v>
      </c>
      <c r="BF184" s="191">
        <f>IF(N184="snížená",J184,0)</f>
        <v>0</v>
      </c>
      <c r="BG184" s="191">
        <f>IF(N184="zákl. přenesená",J184,0)</f>
        <v>0</v>
      </c>
      <c r="BH184" s="191">
        <f>IF(N184="sníž. přenesená",J184,0)</f>
        <v>0</v>
      </c>
      <c r="BI184" s="191">
        <f>IF(N184="nulová",J184,0)</f>
        <v>0</v>
      </c>
      <c r="BJ184" s="18" t="s">
        <v>89</v>
      </c>
      <c r="BK184" s="191">
        <f>ROUND(I184*H184,2)</f>
        <v>0</v>
      </c>
      <c r="BL184" s="18" t="s">
        <v>296</v>
      </c>
      <c r="BM184" s="190" t="s">
        <v>2876</v>
      </c>
    </row>
    <row r="185" s="2" customFormat="1">
      <c r="A185" s="37"/>
      <c r="B185" s="38"/>
      <c r="C185" s="37"/>
      <c r="D185" s="192" t="s">
        <v>167</v>
      </c>
      <c r="E185" s="37"/>
      <c r="F185" s="193" t="s">
        <v>2877</v>
      </c>
      <c r="G185" s="37"/>
      <c r="H185" s="37"/>
      <c r="I185" s="194"/>
      <c r="J185" s="37"/>
      <c r="K185" s="37"/>
      <c r="L185" s="38"/>
      <c r="M185" s="195"/>
      <c r="N185" s="196"/>
      <c r="O185" s="76"/>
      <c r="P185" s="76"/>
      <c r="Q185" s="76"/>
      <c r="R185" s="76"/>
      <c r="S185" s="76"/>
      <c r="T185" s="7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8" t="s">
        <v>167</v>
      </c>
      <c r="AU185" s="18" t="s">
        <v>91</v>
      </c>
    </row>
    <row r="186" s="2" customFormat="1" ht="33" customHeight="1">
      <c r="A186" s="37"/>
      <c r="B186" s="178"/>
      <c r="C186" s="179" t="s">
        <v>374</v>
      </c>
      <c r="D186" s="179" t="s">
        <v>162</v>
      </c>
      <c r="E186" s="180" t="s">
        <v>1734</v>
      </c>
      <c r="F186" s="181" t="s">
        <v>1735</v>
      </c>
      <c r="G186" s="182" t="s">
        <v>295</v>
      </c>
      <c r="H186" s="183">
        <v>57</v>
      </c>
      <c r="I186" s="184"/>
      <c r="J186" s="185">
        <f>ROUND(I186*H186,2)</f>
        <v>0</v>
      </c>
      <c r="K186" s="181" t="s">
        <v>1</v>
      </c>
      <c r="L186" s="38"/>
      <c r="M186" s="186" t="s">
        <v>1</v>
      </c>
      <c r="N186" s="187" t="s">
        <v>47</v>
      </c>
      <c r="O186" s="76"/>
      <c r="P186" s="188">
        <f>O186*H186</f>
        <v>0</v>
      </c>
      <c r="Q186" s="188">
        <v>0.00025999999999999998</v>
      </c>
      <c r="R186" s="188">
        <f>Q186*H186</f>
        <v>0.014819999999999998</v>
      </c>
      <c r="S186" s="188">
        <v>0</v>
      </c>
      <c r="T186" s="18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90" t="s">
        <v>296</v>
      </c>
      <c r="AT186" s="190" t="s">
        <v>162</v>
      </c>
      <c r="AU186" s="190" t="s">
        <v>91</v>
      </c>
      <c r="AY186" s="18" t="s">
        <v>160</v>
      </c>
      <c r="BE186" s="191">
        <f>IF(N186="základní",J186,0)</f>
        <v>0</v>
      </c>
      <c r="BF186" s="191">
        <f>IF(N186="snížená",J186,0)</f>
        <v>0</v>
      </c>
      <c r="BG186" s="191">
        <f>IF(N186="zákl. přenesená",J186,0)</f>
        <v>0</v>
      </c>
      <c r="BH186" s="191">
        <f>IF(N186="sníž. přenesená",J186,0)</f>
        <v>0</v>
      </c>
      <c r="BI186" s="191">
        <f>IF(N186="nulová",J186,0)</f>
        <v>0</v>
      </c>
      <c r="BJ186" s="18" t="s">
        <v>89</v>
      </c>
      <c r="BK186" s="191">
        <f>ROUND(I186*H186,2)</f>
        <v>0</v>
      </c>
      <c r="BL186" s="18" t="s">
        <v>296</v>
      </c>
      <c r="BM186" s="190" t="s">
        <v>2878</v>
      </c>
    </row>
    <row r="187" s="2" customFormat="1">
      <c r="A187" s="37"/>
      <c r="B187" s="38"/>
      <c r="C187" s="37"/>
      <c r="D187" s="192" t="s">
        <v>167</v>
      </c>
      <c r="E187" s="37"/>
      <c r="F187" s="193" t="s">
        <v>1737</v>
      </c>
      <c r="G187" s="37"/>
      <c r="H187" s="37"/>
      <c r="I187" s="194"/>
      <c r="J187" s="37"/>
      <c r="K187" s="37"/>
      <c r="L187" s="38"/>
      <c r="M187" s="195"/>
      <c r="N187" s="196"/>
      <c r="O187" s="76"/>
      <c r="P187" s="76"/>
      <c r="Q187" s="76"/>
      <c r="R187" s="76"/>
      <c r="S187" s="76"/>
      <c r="T187" s="77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8" t="s">
        <v>167</v>
      </c>
      <c r="AU187" s="18" t="s">
        <v>91</v>
      </c>
    </row>
    <row r="188" s="2" customFormat="1" ht="24.15" customHeight="1">
      <c r="A188" s="37"/>
      <c r="B188" s="178"/>
      <c r="C188" s="179" t="s">
        <v>7</v>
      </c>
      <c r="D188" s="179" t="s">
        <v>162</v>
      </c>
      <c r="E188" s="180" t="s">
        <v>1739</v>
      </c>
      <c r="F188" s="181" t="s">
        <v>1740</v>
      </c>
      <c r="G188" s="182" t="s">
        <v>295</v>
      </c>
      <c r="H188" s="183">
        <v>53</v>
      </c>
      <c r="I188" s="184"/>
      <c r="J188" s="185">
        <f>ROUND(I188*H188,2)</f>
        <v>0</v>
      </c>
      <c r="K188" s="181" t="s">
        <v>1</v>
      </c>
      <c r="L188" s="38"/>
      <c r="M188" s="186" t="s">
        <v>1</v>
      </c>
      <c r="N188" s="187" t="s">
        <v>47</v>
      </c>
      <c r="O188" s="76"/>
      <c r="P188" s="188">
        <f>O188*H188</f>
        <v>0</v>
      </c>
      <c r="Q188" s="188">
        <v>0.00013999999999999999</v>
      </c>
      <c r="R188" s="188">
        <f>Q188*H188</f>
        <v>0.0074199999999999995</v>
      </c>
      <c r="S188" s="188">
        <v>0</v>
      </c>
      <c r="T188" s="18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90" t="s">
        <v>296</v>
      </c>
      <c r="AT188" s="190" t="s">
        <v>162</v>
      </c>
      <c r="AU188" s="190" t="s">
        <v>91</v>
      </c>
      <c r="AY188" s="18" t="s">
        <v>160</v>
      </c>
      <c r="BE188" s="191">
        <f>IF(N188="základní",J188,0)</f>
        <v>0</v>
      </c>
      <c r="BF188" s="191">
        <f>IF(N188="snížená",J188,0)</f>
        <v>0</v>
      </c>
      <c r="BG188" s="191">
        <f>IF(N188="zákl. přenesená",J188,0)</f>
        <v>0</v>
      </c>
      <c r="BH188" s="191">
        <f>IF(N188="sníž. přenesená",J188,0)</f>
        <v>0</v>
      </c>
      <c r="BI188" s="191">
        <f>IF(N188="nulová",J188,0)</f>
        <v>0</v>
      </c>
      <c r="BJ188" s="18" t="s">
        <v>89</v>
      </c>
      <c r="BK188" s="191">
        <f>ROUND(I188*H188,2)</f>
        <v>0</v>
      </c>
      <c r="BL188" s="18" t="s">
        <v>296</v>
      </c>
      <c r="BM188" s="190" t="s">
        <v>2879</v>
      </c>
    </row>
    <row r="189" s="2" customFormat="1">
      <c r="A189" s="37"/>
      <c r="B189" s="38"/>
      <c r="C189" s="37"/>
      <c r="D189" s="192" t="s">
        <v>167</v>
      </c>
      <c r="E189" s="37"/>
      <c r="F189" s="193" t="s">
        <v>1742</v>
      </c>
      <c r="G189" s="37"/>
      <c r="H189" s="37"/>
      <c r="I189" s="194"/>
      <c r="J189" s="37"/>
      <c r="K189" s="37"/>
      <c r="L189" s="38"/>
      <c r="M189" s="195"/>
      <c r="N189" s="196"/>
      <c r="O189" s="76"/>
      <c r="P189" s="76"/>
      <c r="Q189" s="76"/>
      <c r="R189" s="76"/>
      <c r="S189" s="76"/>
      <c r="T189" s="7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8" t="s">
        <v>167</v>
      </c>
      <c r="AU189" s="18" t="s">
        <v>91</v>
      </c>
    </row>
    <row r="190" s="2" customFormat="1" ht="24.15" customHeight="1">
      <c r="A190" s="37"/>
      <c r="B190" s="178"/>
      <c r="C190" s="179" t="s">
        <v>388</v>
      </c>
      <c r="D190" s="179" t="s">
        <v>162</v>
      </c>
      <c r="E190" s="180" t="s">
        <v>1744</v>
      </c>
      <c r="F190" s="181" t="s">
        <v>1745</v>
      </c>
      <c r="G190" s="182" t="s">
        <v>295</v>
      </c>
      <c r="H190" s="183">
        <v>57</v>
      </c>
      <c r="I190" s="184"/>
      <c r="J190" s="185">
        <f>ROUND(I190*H190,2)</f>
        <v>0</v>
      </c>
      <c r="K190" s="181" t="s">
        <v>245</v>
      </c>
      <c r="L190" s="38"/>
      <c r="M190" s="186" t="s">
        <v>1</v>
      </c>
      <c r="N190" s="187" t="s">
        <v>47</v>
      </c>
      <c r="O190" s="76"/>
      <c r="P190" s="188">
        <f>O190*H190</f>
        <v>0</v>
      </c>
      <c r="Q190" s="188">
        <v>0.00027999999999999998</v>
      </c>
      <c r="R190" s="188">
        <f>Q190*H190</f>
        <v>0.015959999999999998</v>
      </c>
      <c r="S190" s="188">
        <v>0</v>
      </c>
      <c r="T190" s="18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90" t="s">
        <v>296</v>
      </c>
      <c r="AT190" s="190" t="s">
        <v>162</v>
      </c>
      <c r="AU190" s="190" t="s">
        <v>91</v>
      </c>
      <c r="AY190" s="18" t="s">
        <v>160</v>
      </c>
      <c r="BE190" s="191">
        <f>IF(N190="základní",J190,0)</f>
        <v>0</v>
      </c>
      <c r="BF190" s="191">
        <f>IF(N190="snížená",J190,0)</f>
        <v>0</v>
      </c>
      <c r="BG190" s="191">
        <f>IF(N190="zákl. přenesená",J190,0)</f>
        <v>0</v>
      </c>
      <c r="BH190" s="191">
        <f>IF(N190="sníž. přenesená",J190,0)</f>
        <v>0</v>
      </c>
      <c r="BI190" s="191">
        <f>IF(N190="nulová",J190,0)</f>
        <v>0</v>
      </c>
      <c r="BJ190" s="18" t="s">
        <v>89</v>
      </c>
      <c r="BK190" s="191">
        <f>ROUND(I190*H190,2)</f>
        <v>0</v>
      </c>
      <c r="BL190" s="18" t="s">
        <v>296</v>
      </c>
      <c r="BM190" s="190" t="s">
        <v>2880</v>
      </c>
    </row>
    <row r="191" s="2" customFormat="1">
      <c r="A191" s="37"/>
      <c r="B191" s="38"/>
      <c r="C191" s="37"/>
      <c r="D191" s="192" t="s">
        <v>167</v>
      </c>
      <c r="E191" s="37"/>
      <c r="F191" s="193" t="s">
        <v>1747</v>
      </c>
      <c r="G191" s="37"/>
      <c r="H191" s="37"/>
      <c r="I191" s="194"/>
      <c r="J191" s="37"/>
      <c r="K191" s="37"/>
      <c r="L191" s="38"/>
      <c r="M191" s="195"/>
      <c r="N191" s="196"/>
      <c r="O191" s="76"/>
      <c r="P191" s="76"/>
      <c r="Q191" s="76"/>
      <c r="R191" s="76"/>
      <c r="S191" s="76"/>
      <c r="T191" s="7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8" t="s">
        <v>167</v>
      </c>
      <c r="AU191" s="18" t="s">
        <v>91</v>
      </c>
    </row>
    <row r="192" s="2" customFormat="1" ht="24.15" customHeight="1">
      <c r="A192" s="37"/>
      <c r="B192" s="178"/>
      <c r="C192" s="179" t="s">
        <v>397</v>
      </c>
      <c r="D192" s="179" t="s">
        <v>162</v>
      </c>
      <c r="E192" s="180" t="s">
        <v>1748</v>
      </c>
      <c r="F192" s="181" t="s">
        <v>1749</v>
      </c>
      <c r="G192" s="182" t="s">
        <v>295</v>
      </c>
      <c r="H192" s="183">
        <v>4</v>
      </c>
      <c r="I192" s="184"/>
      <c r="J192" s="185">
        <f>ROUND(I192*H192,2)</f>
        <v>0</v>
      </c>
      <c r="K192" s="181" t="s">
        <v>1</v>
      </c>
      <c r="L192" s="38"/>
      <c r="M192" s="186" t="s">
        <v>1</v>
      </c>
      <c r="N192" s="187" t="s">
        <v>47</v>
      </c>
      <c r="O192" s="76"/>
      <c r="P192" s="188">
        <f>O192*H192</f>
        <v>0</v>
      </c>
      <c r="Q192" s="188">
        <v>0.00013999999999999999</v>
      </c>
      <c r="R192" s="188">
        <f>Q192*H192</f>
        <v>0.00055999999999999995</v>
      </c>
      <c r="S192" s="188">
        <v>0</v>
      </c>
      <c r="T192" s="18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90" t="s">
        <v>296</v>
      </c>
      <c r="AT192" s="190" t="s">
        <v>162</v>
      </c>
      <c r="AU192" s="190" t="s">
        <v>91</v>
      </c>
      <c r="AY192" s="18" t="s">
        <v>160</v>
      </c>
      <c r="BE192" s="191">
        <f>IF(N192="základní",J192,0)</f>
        <v>0</v>
      </c>
      <c r="BF192" s="191">
        <f>IF(N192="snížená",J192,0)</f>
        <v>0</v>
      </c>
      <c r="BG192" s="191">
        <f>IF(N192="zákl. přenesená",J192,0)</f>
        <v>0</v>
      </c>
      <c r="BH192" s="191">
        <f>IF(N192="sníž. přenesená",J192,0)</f>
        <v>0</v>
      </c>
      <c r="BI192" s="191">
        <f>IF(N192="nulová",J192,0)</f>
        <v>0</v>
      </c>
      <c r="BJ192" s="18" t="s">
        <v>89</v>
      </c>
      <c r="BK192" s="191">
        <f>ROUND(I192*H192,2)</f>
        <v>0</v>
      </c>
      <c r="BL192" s="18" t="s">
        <v>296</v>
      </c>
      <c r="BM192" s="190" t="s">
        <v>2881</v>
      </c>
    </row>
    <row r="193" s="2" customFormat="1">
      <c r="A193" s="37"/>
      <c r="B193" s="38"/>
      <c r="C193" s="37"/>
      <c r="D193" s="192" t="s">
        <v>167</v>
      </c>
      <c r="E193" s="37"/>
      <c r="F193" s="193" t="s">
        <v>1751</v>
      </c>
      <c r="G193" s="37"/>
      <c r="H193" s="37"/>
      <c r="I193" s="194"/>
      <c r="J193" s="37"/>
      <c r="K193" s="37"/>
      <c r="L193" s="38"/>
      <c r="M193" s="195"/>
      <c r="N193" s="196"/>
      <c r="O193" s="76"/>
      <c r="P193" s="76"/>
      <c r="Q193" s="76"/>
      <c r="R193" s="76"/>
      <c r="S193" s="76"/>
      <c r="T193" s="7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8" t="s">
        <v>167</v>
      </c>
      <c r="AU193" s="18" t="s">
        <v>91</v>
      </c>
    </row>
    <row r="194" s="2" customFormat="1" ht="24.15" customHeight="1">
      <c r="A194" s="37"/>
      <c r="B194" s="178"/>
      <c r="C194" s="179" t="s">
        <v>405</v>
      </c>
      <c r="D194" s="179" t="s">
        <v>162</v>
      </c>
      <c r="E194" s="180" t="s">
        <v>1752</v>
      </c>
      <c r="F194" s="181" t="s">
        <v>1753</v>
      </c>
      <c r="G194" s="182" t="s">
        <v>295</v>
      </c>
      <c r="H194" s="183">
        <v>57</v>
      </c>
      <c r="I194" s="184"/>
      <c r="J194" s="185">
        <f>ROUND(I194*H194,2)</f>
        <v>0</v>
      </c>
      <c r="K194" s="181" t="s">
        <v>245</v>
      </c>
      <c r="L194" s="38"/>
      <c r="M194" s="186" t="s">
        <v>1</v>
      </c>
      <c r="N194" s="187" t="s">
        <v>47</v>
      </c>
      <c r="O194" s="76"/>
      <c r="P194" s="188">
        <f>O194*H194</f>
        <v>0</v>
      </c>
      <c r="Q194" s="188">
        <v>0</v>
      </c>
      <c r="R194" s="188">
        <f>Q194*H194</f>
        <v>0</v>
      </c>
      <c r="S194" s="188">
        <v>0</v>
      </c>
      <c r="T194" s="189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90" t="s">
        <v>296</v>
      </c>
      <c r="AT194" s="190" t="s">
        <v>162</v>
      </c>
      <c r="AU194" s="190" t="s">
        <v>91</v>
      </c>
      <c r="AY194" s="18" t="s">
        <v>160</v>
      </c>
      <c r="BE194" s="191">
        <f>IF(N194="základní",J194,0)</f>
        <v>0</v>
      </c>
      <c r="BF194" s="191">
        <f>IF(N194="snížená",J194,0)</f>
        <v>0</v>
      </c>
      <c r="BG194" s="191">
        <f>IF(N194="zákl. přenesená",J194,0)</f>
        <v>0</v>
      </c>
      <c r="BH194" s="191">
        <f>IF(N194="sníž. přenesená",J194,0)</f>
        <v>0</v>
      </c>
      <c r="BI194" s="191">
        <f>IF(N194="nulová",J194,0)</f>
        <v>0</v>
      </c>
      <c r="BJ194" s="18" t="s">
        <v>89</v>
      </c>
      <c r="BK194" s="191">
        <f>ROUND(I194*H194,2)</f>
        <v>0</v>
      </c>
      <c r="BL194" s="18" t="s">
        <v>296</v>
      </c>
      <c r="BM194" s="190" t="s">
        <v>2882</v>
      </c>
    </row>
    <row r="195" s="2" customFormat="1">
      <c r="A195" s="37"/>
      <c r="B195" s="38"/>
      <c r="C195" s="37"/>
      <c r="D195" s="192" t="s">
        <v>167</v>
      </c>
      <c r="E195" s="37"/>
      <c r="F195" s="193" t="s">
        <v>1755</v>
      </c>
      <c r="G195" s="37"/>
      <c r="H195" s="37"/>
      <c r="I195" s="194"/>
      <c r="J195" s="37"/>
      <c r="K195" s="37"/>
      <c r="L195" s="38"/>
      <c r="M195" s="195"/>
      <c r="N195" s="196"/>
      <c r="O195" s="76"/>
      <c r="P195" s="76"/>
      <c r="Q195" s="76"/>
      <c r="R195" s="76"/>
      <c r="S195" s="76"/>
      <c r="T195" s="77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8" t="s">
        <v>167</v>
      </c>
      <c r="AU195" s="18" t="s">
        <v>91</v>
      </c>
    </row>
    <row r="196" s="2" customFormat="1" ht="24.15" customHeight="1">
      <c r="A196" s="37"/>
      <c r="B196" s="178"/>
      <c r="C196" s="179" t="s">
        <v>417</v>
      </c>
      <c r="D196" s="179" t="s">
        <v>162</v>
      </c>
      <c r="E196" s="180" t="s">
        <v>1756</v>
      </c>
      <c r="F196" s="181" t="s">
        <v>1757</v>
      </c>
      <c r="G196" s="182" t="s">
        <v>360</v>
      </c>
      <c r="H196" s="183">
        <v>0.052999999999999998</v>
      </c>
      <c r="I196" s="184"/>
      <c r="J196" s="185">
        <f>ROUND(I196*H196,2)</f>
        <v>0</v>
      </c>
      <c r="K196" s="181" t="s">
        <v>245</v>
      </c>
      <c r="L196" s="38"/>
      <c r="M196" s="186" t="s">
        <v>1</v>
      </c>
      <c r="N196" s="187" t="s">
        <v>47</v>
      </c>
      <c r="O196" s="76"/>
      <c r="P196" s="188">
        <f>O196*H196</f>
        <v>0</v>
      </c>
      <c r="Q196" s="188">
        <v>0</v>
      </c>
      <c r="R196" s="188">
        <f>Q196*H196</f>
        <v>0</v>
      </c>
      <c r="S196" s="188">
        <v>0</v>
      </c>
      <c r="T196" s="18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90" t="s">
        <v>296</v>
      </c>
      <c r="AT196" s="190" t="s">
        <v>162</v>
      </c>
      <c r="AU196" s="190" t="s">
        <v>91</v>
      </c>
      <c r="AY196" s="18" t="s">
        <v>160</v>
      </c>
      <c r="BE196" s="191">
        <f>IF(N196="základní",J196,0)</f>
        <v>0</v>
      </c>
      <c r="BF196" s="191">
        <f>IF(N196="snížená",J196,0)</f>
        <v>0</v>
      </c>
      <c r="BG196" s="191">
        <f>IF(N196="zákl. přenesená",J196,0)</f>
        <v>0</v>
      </c>
      <c r="BH196" s="191">
        <f>IF(N196="sníž. přenesená",J196,0)</f>
        <v>0</v>
      </c>
      <c r="BI196" s="191">
        <f>IF(N196="nulová",J196,0)</f>
        <v>0</v>
      </c>
      <c r="BJ196" s="18" t="s">
        <v>89</v>
      </c>
      <c r="BK196" s="191">
        <f>ROUND(I196*H196,2)</f>
        <v>0</v>
      </c>
      <c r="BL196" s="18" t="s">
        <v>296</v>
      </c>
      <c r="BM196" s="190" t="s">
        <v>2883</v>
      </c>
    </row>
    <row r="197" s="2" customFormat="1">
      <c r="A197" s="37"/>
      <c r="B197" s="38"/>
      <c r="C197" s="37"/>
      <c r="D197" s="192" t="s">
        <v>167</v>
      </c>
      <c r="E197" s="37"/>
      <c r="F197" s="193" t="s">
        <v>1759</v>
      </c>
      <c r="G197" s="37"/>
      <c r="H197" s="37"/>
      <c r="I197" s="194"/>
      <c r="J197" s="37"/>
      <c r="K197" s="37"/>
      <c r="L197" s="38"/>
      <c r="M197" s="195"/>
      <c r="N197" s="196"/>
      <c r="O197" s="76"/>
      <c r="P197" s="76"/>
      <c r="Q197" s="76"/>
      <c r="R197" s="76"/>
      <c r="S197" s="76"/>
      <c r="T197" s="7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8" t="s">
        <v>167</v>
      </c>
      <c r="AU197" s="18" t="s">
        <v>91</v>
      </c>
    </row>
    <row r="198" s="12" customFormat="1" ht="22.8" customHeight="1">
      <c r="A198" s="12"/>
      <c r="B198" s="165"/>
      <c r="C198" s="12"/>
      <c r="D198" s="166" t="s">
        <v>81</v>
      </c>
      <c r="E198" s="176" t="s">
        <v>1760</v>
      </c>
      <c r="F198" s="176" t="s">
        <v>1761</v>
      </c>
      <c r="G198" s="12"/>
      <c r="H198" s="12"/>
      <c r="I198" s="168"/>
      <c r="J198" s="177">
        <f>BK198</f>
        <v>0</v>
      </c>
      <c r="K198" s="12"/>
      <c r="L198" s="165"/>
      <c r="M198" s="170"/>
      <c r="N198" s="171"/>
      <c r="O198" s="171"/>
      <c r="P198" s="172">
        <f>SUM(P199:P226)</f>
        <v>0</v>
      </c>
      <c r="Q198" s="171"/>
      <c r="R198" s="172">
        <f>SUM(R199:R226)</f>
        <v>1.34687</v>
      </c>
      <c r="S198" s="171"/>
      <c r="T198" s="173">
        <f>SUM(T199:T226)</f>
        <v>1.1942901500000001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66" t="s">
        <v>91</v>
      </c>
      <c r="AT198" s="174" t="s">
        <v>81</v>
      </c>
      <c r="AU198" s="174" t="s">
        <v>89</v>
      </c>
      <c r="AY198" s="166" t="s">
        <v>160</v>
      </c>
      <c r="BK198" s="175">
        <f>SUM(BK199:BK226)</f>
        <v>0</v>
      </c>
    </row>
    <row r="199" s="2" customFormat="1" ht="16.5" customHeight="1">
      <c r="A199" s="37"/>
      <c r="B199" s="178"/>
      <c r="C199" s="179" t="s">
        <v>561</v>
      </c>
      <c r="D199" s="179" t="s">
        <v>162</v>
      </c>
      <c r="E199" s="180" t="s">
        <v>1762</v>
      </c>
      <c r="F199" s="181" t="s">
        <v>1763</v>
      </c>
      <c r="G199" s="182" t="s">
        <v>244</v>
      </c>
      <c r="H199" s="183">
        <v>105.895</v>
      </c>
      <c r="I199" s="184"/>
      <c r="J199" s="185">
        <f>ROUND(I199*H199,2)</f>
        <v>0</v>
      </c>
      <c r="K199" s="181" t="s">
        <v>245</v>
      </c>
      <c r="L199" s="38"/>
      <c r="M199" s="186" t="s">
        <v>1</v>
      </c>
      <c r="N199" s="187" t="s">
        <v>47</v>
      </c>
      <c r="O199" s="76"/>
      <c r="P199" s="188">
        <f>O199*H199</f>
        <v>0</v>
      </c>
      <c r="Q199" s="188">
        <v>0</v>
      </c>
      <c r="R199" s="188">
        <f>Q199*H199</f>
        <v>0</v>
      </c>
      <c r="S199" s="188">
        <v>0.01057</v>
      </c>
      <c r="T199" s="189">
        <f>S199*H199</f>
        <v>1.11931015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90" t="s">
        <v>296</v>
      </c>
      <c r="AT199" s="190" t="s">
        <v>162</v>
      </c>
      <c r="AU199" s="190" t="s">
        <v>91</v>
      </c>
      <c r="AY199" s="18" t="s">
        <v>160</v>
      </c>
      <c r="BE199" s="191">
        <f>IF(N199="základní",J199,0)</f>
        <v>0</v>
      </c>
      <c r="BF199" s="191">
        <f>IF(N199="snížená",J199,0)</f>
        <v>0</v>
      </c>
      <c r="BG199" s="191">
        <f>IF(N199="zákl. přenesená",J199,0)</f>
        <v>0</v>
      </c>
      <c r="BH199" s="191">
        <f>IF(N199="sníž. přenesená",J199,0)</f>
        <v>0</v>
      </c>
      <c r="BI199" s="191">
        <f>IF(N199="nulová",J199,0)</f>
        <v>0</v>
      </c>
      <c r="BJ199" s="18" t="s">
        <v>89</v>
      </c>
      <c r="BK199" s="191">
        <f>ROUND(I199*H199,2)</f>
        <v>0</v>
      </c>
      <c r="BL199" s="18" t="s">
        <v>296</v>
      </c>
      <c r="BM199" s="190" t="s">
        <v>2884</v>
      </c>
    </row>
    <row r="200" s="2" customFormat="1">
      <c r="A200" s="37"/>
      <c r="B200" s="38"/>
      <c r="C200" s="37"/>
      <c r="D200" s="192" t="s">
        <v>167</v>
      </c>
      <c r="E200" s="37"/>
      <c r="F200" s="193" t="s">
        <v>1765</v>
      </c>
      <c r="G200" s="37"/>
      <c r="H200" s="37"/>
      <c r="I200" s="194"/>
      <c r="J200" s="37"/>
      <c r="K200" s="37"/>
      <c r="L200" s="38"/>
      <c r="M200" s="195"/>
      <c r="N200" s="196"/>
      <c r="O200" s="76"/>
      <c r="P200" s="76"/>
      <c r="Q200" s="76"/>
      <c r="R200" s="76"/>
      <c r="S200" s="76"/>
      <c r="T200" s="77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8" t="s">
        <v>167</v>
      </c>
      <c r="AU200" s="18" t="s">
        <v>91</v>
      </c>
    </row>
    <row r="201" s="13" customFormat="1">
      <c r="A201" s="13"/>
      <c r="B201" s="201"/>
      <c r="C201" s="13"/>
      <c r="D201" s="192" t="s">
        <v>248</v>
      </c>
      <c r="E201" s="202" t="s">
        <v>1</v>
      </c>
      <c r="F201" s="203" t="s">
        <v>2885</v>
      </c>
      <c r="G201" s="13"/>
      <c r="H201" s="204">
        <v>105.895</v>
      </c>
      <c r="I201" s="205"/>
      <c r="J201" s="13"/>
      <c r="K201" s="13"/>
      <c r="L201" s="201"/>
      <c r="M201" s="206"/>
      <c r="N201" s="207"/>
      <c r="O201" s="207"/>
      <c r="P201" s="207"/>
      <c r="Q201" s="207"/>
      <c r="R201" s="207"/>
      <c r="S201" s="207"/>
      <c r="T201" s="20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02" t="s">
        <v>248</v>
      </c>
      <c r="AU201" s="202" t="s">
        <v>91</v>
      </c>
      <c r="AV201" s="13" t="s">
        <v>91</v>
      </c>
      <c r="AW201" s="13" t="s">
        <v>37</v>
      </c>
      <c r="AX201" s="13" t="s">
        <v>89</v>
      </c>
      <c r="AY201" s="202" t="s">
        <v>160</v>
      </c>
    </row>
    <row r="202" s="2" customFormat="1" ht="33" customHeight="1">
      <c r="A202" s="37"/>
      <c r="B202" s="178"/>
      <c r="C202" s="179" t="s">
        <v>563</v>
      </c>
      <c r="D202" s="179" t="s">
        <v>162</v>
      </c>
      <c r="E202" s="180" t="s">
        <v>2886</v>
      </c>
      <c r="F202" s="181" t="s">
        <v>2887</v>
      </c>
      <c r="G202" s="182" t="s">
        <v>295</v>
      </c>
      <c r="H202" s="183">
        <v>2</v>
      </c>
      <c r="I202" s="184"/>
      <c r="J202" s="185">
        <f>ROUND(I202*H202,2)</f>
        <v>0</v>
      </c>
      <c r="K202" s="181" t="s">
        <v>245</v>
      </c>
      <c r="L202" s="38"/>
      <c r="M202" s="186" t="s">
        <v>1</v>
      </c>
      <c r="N202" s="187" t="s">
        <v>47</v>
      </c>
      <c r="O202" s="76"/>
      <c r="P202" s="188">
        <f>O202*H202</f>
        <v>0</v>
      </c>
      <c r="Q202" s="188">
        <v>0.022040000000000001</v>
      </c>
      <c r="R202" s="188">
        <f>Q202*H202</f>
        <v>0.044080000000000001</v>
      </c>
      <c r="S202" s="188">
        <v>0</v>
      </c>
      <c r="T202" s="18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90" t="s">
        <v>296</v>
      </c>
      <c r="AT202" s="190" t="s">
        <v>162</v>
      </c>
      <c r="AU202" s="190" t="s">
        <v>91</v>
      </c>
      <c r="AY202" s="18" t="s">
        <v>160</v>
      </c>
      <c r="BE202" s="191">
        <f>IF(N202="základní",J202,0)</f>
        <v>0</v>
      </c>
      <c r="BF202" s="191">
        <f>IF(N202="snížená",J202,0)</f>
        <v>0</v>
      </c>
      <c r="BG202" s="191">
        <f>IF(N202="zákl. přenesená",J202,0)</f>
        <v>0</v>
      </c>
      <c r="BH202" s="191">
        <f>IF(N202="sníž. přenesená",J202,0)</f>
        <v>0</v>
      </c>
      <c r="BI202" s="191">
        <f>IF(N202="nulová",J202,0)</f>
        <v>0</v>
      </c>
      <c r="BJ202" s="18" t="s">
        <v>89</v>
      </c>
      <c r="BK202" s="191">
        <f>ROUND(I202*H202,2)</f>
        <v>0</v>
      </c>
      <c r="BL202" s="18" t="s">
        <v>296</v>
      </c>
      <c r="BM202" s="190" t="s">
        <v>2888</v>
      </c>
    </row>
    <row r="203" s="2" customFormat="1">
      <c r="A203" s="37"/>
      <c r="B203" s="38"/>
      <c r="C203" s="37"/>
      <c r="D203" s="192" t="s">
        <v>167</v>
      </c>
      <c r="E203" s="37"/>
      <c r="F203" s="193" t="s">
        <v>2889</v>
      </c>
      <c r="G203" s="37"/>
      <c r="H203" s="37"/>
      <c r="I203" s="194"/>
      <c r="J203" s="37"/>
      <c r="K203" s="37"/>
      <c r="L203" s="38"/>
      <c r="M203" s="195"/>
      <c r="N203" s="196"/>
      <c r="O203" s="76"/>
      <c r="P203" s="76"/>
      <c r="Q203" s="76"/>
      <c r="R203" s="76"/>
      <c r="S203" s="76"/>
      <c r="T203" s="7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8" t="s">
        <v>167</v>
      </c>
      <c r="AU203" s="18" t="s">
        <v>91</v>
      </c>
    </row>
    <row r="204" s="2" customFormat="1" ht="37.8" customHeight="1">
      <c r="A204" s="37"/>
      <c r="B204" s="178"/>
      <c r="C204" s="179" t="s">
        <v>568</v>
      </c>
      <c r="D204" s="179" t="s">
        <v>162</v>
      </c>
      <c r="E204" s="180" t="s">
        <v>2890</v>
      </c>
      <c r="F204" s="181" t="s">
        <v>2891</v>
      </c>
      <c r="G204" s="182" t="s">
        <v>295</v>
      </c>
      <c r="H204" s="183">
        <v>8</v>
      </c>
      <c r="I204" s="184"/>
      <c r="J204" s="185">
        <f>ROUND(I204*H204,2)</f>
        <v>0</v>
      </c>
      <c r="K204" s="181" t="s">
        <v>245</v>
      </c>
      <c r="L204" s="38"/>
      <c r="M204" s="186" t="s">
        <v>1</v>
      </c>
      <c r="N204" s="187" t="s">
        <v>47</v>
      </c>
      <c r="O204" s="76"/>
      <c r="P204" s="188">
        <f>O204*H204</f>
        <v>0</v>
      </c>
      <c r="Q204" s="188">
        <v>0.036920000000000001</v>
      </c>
      <c r="R204" s="188">
        <f>Q204*H204</f>
        <v>0.29536000000000001</v>
      </c>
      <c r="S204" s="188">
        <v>0</v>
      </c>
      <c r="T204" s="189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90" t="s">
        <v>296</v>
      </c>
      <c r="AT204" s="190" t="s">
        <v>162</v>
      </c>
      <c r="AU204" s="190" t="s">
        <v>91</v>
      </c>
      <c r="AY204" s="18" t="s">
        <v>160</v>
      </c>
      <c r="BE204" s="191">
        <f>IF(N204="základní",J204,0)</f>
        <v>0</v>
      </c>
      <c r="BF204" s="191">
        <f>IF(N204="snížená",J204,0)</f>
        <v>0</v>
      </c>
      <c r="BG204" s="191">
        <f>IF(N204="zákl. přenesená",J204,0)</f>
        <v>0</v>
      </c>
      <c r="BH204" s="191">
        <f>IF(N204="sníž. přenesená",J204,0)</f>
        <v>0</v>
      </c>
      <c r="BI204" s="191">
        <f>IF(N204="nulová",J204,0)</f>
        <v>0</v>
      </c>
      <c r="BJ204" s="18" t="s">
        <v>89</v>
      </c>
      <c r="BK204" s="191">
        <f>ROUND(I204*H204,2)</f>
        <v>0</v>
      </c>
      <c r="BL204" s="18" t="s">
        <v>296</v>
      </c>
      <c r="BM204" s="190" t="s">
        <v>2892</v>
      </c>
    </row>
    <row r="205" s="2" customFormat="1">
      <c r="A205" s="37"/>
      <c r="B205" s="38"/>
      <c r="C205" s="37"/>
      <c r="D205" s="192" t="s">
        <v>167</v>
      </c>
      <c r="E205" s="37"/>
      <c r="F205" s="193" t="s">
        <v>2893</v>
      </c>
      <c r="G205" s="37"/>
      <c r="H205" s="37"/>
      <c r="I205" s="194"/>
      <c r="J205" s="37"/>
      <c r="K205" s="37"/>
      <c r="L205" s="38"/>
      <c r="M205" s="195"/>
      <c r="N205" s="196"/>
      <c r="O205" s="76"/>
      <c r="P205" s="76"/>
      <c r="Q205" s="76"/>
      <c r="R205" s="76"/>
      <c r="S205" s="76"/>
      <c r="T205" s="77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8" t="s">
        <v>167</v>
      </c>
      <c r="AU205" s="18" t="s">
        <v>91</v>
      </c>
    </row>
    <row r="206" s="2" customFormat="1" ht="37.8" customHeight="1">
      <c r="A206" s="37"/>
      <c r="B206" s="178"/>
      <c r="C206" s="179" t="s">
        <v>573</v>
      </c>
      <c r="D206" s="179" t="s">
        <v>162</v>
      </c>
      <c r="E206" s="180" t="s">
        <v>1772</v>
      </c>
      <c r="F206" s="181" t="s">
        <v>1773</v>
      </c>
      <c r="G206" s="182" t="s">
        <v>295</v>
      </c>
      <c r="H206" s="183">
        <v>7</v>
      </c>
      <c r="I206" s="184"/>
      <c r="J206" s="185">
        <f>ROUND(I206*H206,2)</f>
        <v>0</v>
      </c>
      <c r="K206" s="181" t="s">
        <v>245</v>
      </c>
      <c r="L206" s="38"/>
      <c r="M206" s="186" t="s">
        <v>1</v>
      </c>
      <c r="N206" s="187" t="s">
        <v>47</v>
      </c>
      <c r="O206" s="76"/>
      <c r="P206" s="188">
        <f>O206*H206</f>
        <v>0</v>
      </c>
      <c r="Q206" s="188">
        <v>0.034799999999999998</v>
      </c>
      <c r="R206" s="188">
        <f>Q206*H206</f>
        <v>0.24359999999999998</v>
      </c>
      <c r="S206" s="188">
        <v>0</v>
      </c>
      <c r="T206" s="18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90" t="s">
        <v>296</v>
      </c>
      <c r="AT206" s="190" t="s">
        <v>162</v>
      </c>
      <c r="AU206" s="190" t="s">
        <v>91</v>
      </c>
      <c r="AY206" s="18" t="s">
        <v>160</v>
      </c>
      <c r="BE206" s="191">
        <f>IF(N206="základní",J206,0)</f>
        <v>0</v>
      </c>
      <c r="BF206" s="191">
        <f>IF(N206="snížená",J206,0)</f>
        <v>0</v>
      </c>
      <c r="BG206" s="191">
        <f>IF(N206="zákl. přenesená",J206,0)</f>
        <v>0</v>
      </c>
      <c r="BH206" s="191">
        <f>IF(N206="sníž. přenesená",J206,0)</f>
        <v>0</v>
      </c>
      <c r="BI206" s="191">
        <f>IF(N206="nulová",J206,0)</f>
        <v>0</v>
      </c>
      <c r="BJ206" s="18" t="s">
        <v>89</v>
      </c>
      <c r="BK206" s="191">
        <f>ROUND(I206*H206,2)</f>
        <v>0</v>
      </c>
      <c r="BL206" s="18" t="s">
        <v>296</v>
      </c>
      <c r="BM206" s="190" t="s">
        <v>2894</v>
      </c>
    </row>
    <row r="207" s="2" customFormat="1">
      <c r="A207" s="37"/>
      <c r="B207" s="38"/>
      <c r="C207" s="37"/>
      <c r="D207" s="192" t="s">
        <v>167</v>
      </c>
      <c r="E207" s="37"/>
      <c r="F207" s="193" t="s">
        <v>1775</v>
      </c>
      <c r="G207" s="37"/>
      <c r="H207" s="37"/>
      <c r="I207" s="194"/>
      <c r="J207" s="37"/>
      <c r="K207" s="37"/>
      <c r="L207" s="38"/>
      <c r="M207" s="195"/>
      <c r="N207" s="196"/>
      <c r="O207" s="76"/>
      <c r="P207" s="76"/>
      <c r="Q207" s="76"/>
      <c r="R207" s="76"/>
      <c r="S207" s="76"/>
      <c r="T207" s="77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8" t="s">
        <v>167</v>
      </c>
      <c r="AU207" s="18" t="s">
        <v>91</v>
      </c>
    </row>
    <row r="208" s="2" customFormat="1" ht="37.8" customHeight="1">
      <c r="A208" s="37"/>
      <c r="B208" s="178"/>
      <c r="C208" s="179" t="s">
        <v>577</v>
      </c>
      <c r="D208" s="179" t="s">
        <v>162</v>
      </c>
      <c r="E208" s="180" t="s">
        <v>1776</v>
      </c>
      <c r="F208" s="181" t="s">
        <v>1777</v>
      </c>
      <c r="G208" s="182" t="s">
        <v>295</v>
      </c>
      <c r="H208" s="183">
        <v>12</v>
      </c>
      <c r="I208" s="184"/>
      <c r="J208" s="185">
        <f>ROUND(I208*H208,2)</f>
        <v>0</v>
      </c>
      <c r="K208" s="181" t="s">
        <v>245</v>
      </c>
      <c r="L208" s="38"/>
      <c r="M208" s="186" t="s">
        <v>1</v>
      </c>
      <c r="N208" s="187" t="s">
        <v>47</v>
      </c>
      <c r="O208" s="76"/>
      <c r="P208" s="188">
        <f>O208*H208</f>
        <v>0</v>
      </c>
      <c r="Q208" s="188">
        <v>0.041320000000000003</v>
      </c>
      <c r="R208" s="188">
        <f>Q208*H208</f>
        <v>0.49584000000000006</v>
      </c>
      <c r="S208" s="188">
        <v>0</v>
      </c>
      <c r="T208" s="189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90" t="s">
        <v>296</v>
      </c>
      <c r="AT208" s="190" t="s">
        <v>162</v>
      </c>
      <c r="AU208" s="190" t="s">
        <v>91</v>
      </c>
      <c r="AY208" s="18" t="s">
        <v>160</v>
      </c>
      <c r="BE208" s="191">
        <f>IF(N208="základní",J208,0)</f>
        <v>0</v>
      </c>
      <c r="BF208" s="191">
        <f>IF(N208="snížená",J208,0)</f>
        <v>0</v>
      </c>
      <c r="BG208" s="191">
        <f>IF(N208="zákl. přenesená",J208,0)</f>
        <v>0</v>
      </c>
      <c r="BH208" s="191">
        <f>IF(N208="sníž. přenesená",J208,0)</f>
        <v>0</v>
      </c>
      <c r="BI208" s="191">
        <f>IF(N208="nulová",J208,0)</f>
        <v>0</v>
      </c>
      <c r="BJ208" s="18" t="s">
        <v>89</v>
      </c>
      <c r="BK208" s="191">
        <f>ROUND(I208*H208,2)</f>
        <v>0</v>
      </c>
      <c r="BL208" s="18" t="s">
        <v>296</v>
      </c>
      <c r="BM208" s="190" t="s">
        <v>2895</v>
      </c>
    </row>
    <row r="209" s="2" customFormat="1">
      <c r="A209" s="37"/>
      <c r="B209" s="38"/>
      <c r="C209" s="37"/>
      <c r="D209" s="192" t="s">
        <v>167</v>
      </c>
      <c r="E209" s="37"/>
      <c r="F209" s="193" t="s">
        <v>1779</v>
      </c>
      <c r="G209" s="37"/>
      <c r="H209" s="37"/>
      <c r="I209" s="194"/>
      <c r="J209" s="37"/>
      <c r="K209" s="37"/>
      <c r="L209" s="38"/>
      <c r="M209" s="195"/>
      <c r="N209" s="196"/>
      <c r="O209" s="76"/>
      <c r="P209" s="76"/>
      <c r="Q209" s="76"/>
      <c r="R209" s="76"/>
      <c r="S209" s="76"/>
      <c r="T209" s="77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8" t="s">
        <v>167</v>
      </c>
      <c r="AU209" s="18" t="s">
        <v>91</v>
      </c>
    </row>
    <row r="210" s="2" customFormat="1" ht="37.8" customHeight="1">
      <c r="A210" s="37"/>
      <c r="B210" s="178"/>
      <c r="C210" s="179" t="s">
        <v>582</v>
      </c>
      <c r="D210" s="179" t="s">
        <v>162</v>
      </c>
      <c r="E210" s="180" t="s">
        <v>2896</v>
      </c>
      <c r="F210" s="181" t="s">
        <v>2897</v>
      </c>
      <c r="G210" s="182" t="s">
        <v>295</v>
      </c>
      <c r="H210" s="183">
        <v>2</v>
      </c>
      <c r="I210" s="184"/>
      <c r="J210" s="185">
        <f>ROUND(I210*H210,2)</f>
        <v>0</v>
      </c>
      <c r="K210" s="181" t="s">
        <v>245</v>
      </c>
      <c r="L210" s="38"/>
      <c r="M210" s="186" t="s">
        <v>1</v>
      </c>
      <c r="N210" s="187" t="s">
        <v>47</v>
      </c>
      <c r="O210" s="76"/>
      <c r="P210" s="188">
        <f>O210*H210</f>
        <v>0</v>
      </c>
      <c r="Q210" s="188">
        <v>0.080320000000000003</v>
      </c>
      <c r="R210" s="188">
        <f>Q210*H210</f>
        <v>0.16064000000000001</v>
      </c>
      <c r="S210" s="188">
        <v>0</v>
      </c>
      <c r="T210" s="18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90" t="s">
        <v>296</v>
      </c>
      <c r="AT210" s="190" t="s">
        <v>162</v>
      </c>
      <c r="AU210" s="190" t="s">
        <v>91</v>
      </c>
      <c r="AY210" s="18" t="s">
        <v>160</v>
      </c>
      <c r="BE210" s="191">
        <f>IF(N210="základní",J210,0)</f>
        <v>0</v>
      </c>
      <c r="BF210" s="191">
        <f>IF(N210="snížená",J210,0)</f>
        <v>0</v>
      </c>
      <c r="BG210" s="191">
        <f>IF(N210="zákl. přenesená",J210,0)</f>
        <v>0</v>
      </c>
      <c r="BH210" s="191">
        <f>IF(N210="sníž. přenesená",J210,0)</f>
        <v>0</v>
      </c>
      <c r="BI210" s="191">
        <f>IF(N210="nulová",J210,0)</f>
        <v>0</v>
      </c>
      <c r="BJ210" s="18" t="s">
        <v>89</v>
      </c>
      <c r="BK210" s="191">
        <f>ROUND(I210*H210,2)</f>
        <v>0</v>
      </c>
      <c r="BL210" s="18" t="s">
        <v>296</v>
      </c>
      <c r="BM210" s="190" t="s">
        <v>2898</v>
      </c>
    </row>
    <row r="211" s="2" customFormat="1">
      <c r="A211" s="37"/>
      <c r="B211" s="38"/>
      <c r="C211" s="37"/>
      <c r="D211" s="192" t="s">
        <v>167</v>
      </c>
      <c r="E211" s="37"/>
      <c r="F211" s="193" t="s">
        <v>2899</v>
      </c>
      <c r="G211" s="37"/>
      <c r="H211" s="37"/>
      <c r="I211" s="194"/>
      <c r="J211" s="37"/>
      <c r="K211" s="37"/>
      <c r="L211" s="38"/>
      <c r="M211" s="195"/>
      <c r="N211" s="196"/>
      <c r="O211" s="76"/>
      <c r="P211" s="76"/>
      <c r="Q211" s="76"/>
      <c r="R211" s="76"/>
      <c r="S211" s="76"/>
      <c r="T211" s="77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8" t="s">
        <v>167</v>
      </c>
      <c r="AU211" s="18" t="s">
        <v>91</v>
      </c>
    </row>
    <row r="212" s="2" customFormat="1" ht="37.8" customHeight="1">
      <c r="A212" s="37"/>
      <c r="B212" s="178"/>
      <c r="C212" s="179" t="s">
        <v>586</v>
      </c>
      <c r="D212" s="179" t="s">
        <v>162</v>
      </c>
      <c r="E212" s="180" t="s">
        <v>2900</v>
      </c>
      <c r="F212" s="181" t="s">
        <v>2901</v>
      </c>
      <c r="G212" s="182" t="s">
        <v>295</v>
      </c>
      <c r="H212" s="183">
        <v>1</v>
      </c>
      <c r="I212" s="184"/>
      <c r="J212" s="185">
        <f>ROUND(I212*H212,2)</f>
        <v>0</v>
      </c>
      <c r="K212" s="181" t="s">
        <v>245</v>
      </c>
      <c r="L212" s="38"/>
      <c r="M212" s="186" t="s">
        <v>1</v>
      </c>
      <c r="N212" s="187" t="s">
        <v>47</v>
      </c>
      <c r="O212" s="76"/>
      <c r="P212" s="188">
        <f>O212*H212</f>
        <v>0</v>
      </c>
      <c r="Q212" s="188">
        <v>0.033399999999999999</v>
      </c>
      <c r="R212" s="188">
        <f>Q212*H212</f>
        <v>0.033399999999999999</v>
      </c>
      <c r="S212" s="188">
        <v>0</v>
      </c>
      <c r="T212" s="18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90" t="s">
        <v>296</v>
      </c>
      <c r="AT212" s="190" t="s">
        <v>162</v>
      </c>
      <c r="AU212" s="190" t="s">
        <v>91</v>
      </c>
      <c r="AY212" s="18" t="s">
        <v>160</v>
      </c>
      <c r="BE212" s="191">
        <f>IF(N212="základní",J212,0)</f>
        <v>0</v>
      </c>
      <c r="BF212" s="191">
        <f>IF(N212="snížená",J212,0)</f>
        <v>0</v>
      </c>
      <c r="BG212" s="191">
        <f>IF(N212="zákl. přenesená",J212,0)</f>
        <v>0</v>
      </c>
      <c r="BH212" s="191">
        <f>IF(N212="sníž. přenesená",J212,0)</f>
        <v>0</v>
      </c>
      <c r="BI212" s="191">
        <f>IF(N212="nulová",J212,0)</f>
        <v>0</v>
      </c>
      <c r="BJ212" s="18" t="s">
        <v>89</v>
      </c>
      <c r="BK212" s="191">
        <f>ROUND(I212*H212,2)</f>
        <v>0</v>
      </c>
      <c r="BL212" s="18" t="s">
        <v>296</v>
      </c>
      <c r="BM212" s="190" t="s">
        <v>2902</v>
      </c>
    </row>
    <row r="213" s="2" customFormat="1">
      <c r="A213" s="37"/>
      <c r="B213" s="38"/>
      <c r="C213" s="37"/>
      <c r="D213" s="192" t="s">
        <v>167</v>
      </c>
      <c r="E213" s="37"/>
      <c r="F213" s="193" t="s">
        <v>2903</v>
      </c>
      <c r="G213" s="37"/>
      <c r="H213" s="37"/>
      <c r="I213" s="194"/>
      <c r="J213" s="37"/>
      <c r="K213" s="37"/>
      <c r="L213" s="38"/>
      <c r="M213" s="195"/>
      <c r="N213" s="196"/>
      <c r="O213" s="76"/>
      <c r="P213" s="76"/>
      <c r="Q213" s="76"/>
      <c r="R213" s="76"/>
      <c r="S213" s="76"/>
      <c r="T213" s="77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8" t="s">
        <v>167</v>
      </c>
      <c r="AU213" s="18" t="s">
        <v>91</v>
      </c>
    </row>
    <row r="214" s="2" customFormat="1" ht="37.8" customHeight="1">
      <c r="A214" s="37"/>
      <c r="B214" s="178"/>
      <c r="C214" s="179" t="s">
        <v>590</v>
      </c>
      <c r="D214" s="179" t="s">
        <v>162</v>
      </c>
      <c r="E214" s="180" t="s">
        <v>2904</v>
      </c>
      <c r="F214" s="181" t="s">
        <v>2905</v>
      </c>
      <c r="G214" s="182" t="s">
        <v>295</v>
      </c>
      <c r="H214" s="183">
        <v>1</v>
      </c>
      <c r="I214" s="184"/>
      <c r="J214" s="185">
        <f>ROUND(I214*H214,2)</f>
        <v>0</v>
      </c>
      <c r="K214" s="181" t="s">
        <v>245</v>
      </c>
      <c r="L214" s="38"/>
      <c r="M214" s="186" t="s">
        <v>1</v>
      </c>
      <c r="N214" s="187" t="s">
        <v>47</v>
      </c>
      <c r="O214" s="76"/>
      <c r="P214" s="188">
        <f>O214*H214</f>
        <v>0</v>
      </c>
      <c r="Q214" s="188">
        <v>0.073749999999999996</v>
      </c>
      <c r="R214" s="188">
        <f>Q214*H214</f>
        <v>0.073749999999999996</v>
      </c>
      <c r="S214" s="188">
        <v>0</v>
      </c>
      <c r="T214" s="189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90" t="s">
        <v>296</v>
      </c>
      <c r="AT214" s="190" t="s">
        <v>162</v>
      </c>
      <c r="AU214" s="190" t="s">
        <v>91</v>
      </c>
      <c r="AY214" s="18" t="s">
        <v>160</v>
      </c>
      <c r="BE214" s="191">
        <f>IF(N214="základní",J214,0)</f>
        <v>0</v>
      </c>
      <c r="BF214" s="191">
        <f>IF(N214="snížená",J214,0)</f>
        <v>0</v>
      </c>
      <c r="BG214" s="191">
        <f>IF(N214="zákl. přenesená",J214,0)</f>
        <v>0</v>
      </c>
      <c r="BH214" s="191">
        <f>IF(N214="sníž. přenesená",J214,0)</f>
        <v>0</v>
      </c>
      <c r="BI214" s="191">
        <f>IF(N214="nulová",J214,0)</f>
        <v>0</v>
      </c>
      <c r="BJ214" s="18" t="s">
        <v>89</v>
      </c>
      <c r="BK214" s="191">
        <f>ROUND(I214*H214,2)</f>
        <v>0</v>
      </c>
      <c r="BL214" s="18" t="s">
        <v>296</v>
      </c>
      <c r="BM214" s="190" t="s">
        <v>2906</v>
      </c>
    </row>
    <row r="215" s="2" customFormat="1">
      <c r="A215" s="37"/>
      <c r="B215" s="38"/>
      <c r="C215" s="37"/>
      <c r="D215" s="192" t="s">
        <v>167</v>
      </c>
      <c r="E215" s="37"/>
      <c r="F215" s="193" t="s">
        <v>2907</v>
      </c>
      <c r="G215" s="37"/>
      <c r="H215" s="37"/>
      <c r="I215" s="194"/>
      <c r="J215" s="37"/>
      <c r="K215" s="37"/>
      <c r="L215" s="38"/>
      <c r="M215" s="195"/>
      <c r="N215" s="196"/>
      <c r="O215" s="76"/>
      <c r="P215" s="76"/>
      <c r="Q215" s="76"/>
      <c r="R215" s="76"/>
      <c r="S215" s="76"/>
      <c r="T215" s="77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8" t="s">
        <v>167</v>
      </c>
      <c r="AU215" s="18" t="s">
        <v>91</v>
      </c>
    </row>
    <row r="216" s="2" customFormat="1" ht="24.15" customHeight="1">
      <c r="A216" s="37"/>
      <c r="B216" s="178"/>
      <c r="C216" s="179" t="s">
        <v>594</v>
      </c>
      <c r="D216" s="179" t="s">
        <v>162</v>
      </c>
      <c r="E216" s="180" t="s">
        <v>1767</v>
      </c>
      <c r="F216" s="181" t="s">
        <v>1768</v>
      </c>
      <c r="G216" s="182" t="s">
        <v>295</v>
      </c>
      <c r="H216" s="183">
        <v>2</v>
      </c>
      <c r="I216" s="184"/>
      <c r="J216" s="185">
        <f>ROUND(I216*H216,2)</f>
        <v>0</v>
      </c>
      <c r="K216" s="181" t="s">
        <v>245</v>
      </c>
      <c r="L216" s="38"/>
      <c r="M216" s="186" t="s">
        <v>1</v>
      </c>
      <c r="N216" s="187" t="s">
        <v>47</v>
      </c>
      <c r="O216" s="76"/>
      <c r="P216" s="188">
        <f>O216*H216</f>
        <v>0</v>
      </c>
      <c r="Q216" s="188">
        <v>0.00010000000000000001</v>
      </c>
      <c r="R216" s="188">
        <f>Q216*H216</f>
        <v>0.00020000000000000001</v>
      </c>
      <c r="S216" s="188">
        <v>0.037490000000000002</v>
      </c>
      <c r="T216" s="189">
        <f>S216*H216</f>
        <v>0.074980000000000005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90" t="s">
        <v>296</v>
      </c>
      <c r="AT216" s="190" t="s">
        <v>162</v>
      </c>
      <c r="AU216" s="190" t="s">
        <v>91</v>
      </c>
      <c r="AY216" s="18" t="s">
        <v>160</v>
      </c>
      <c r="BE216" s="191">
        <f>IF(N216="základní",J216,0)</f>
        <v>0</v>
      </c>
      <c r="BF216" s="191">
        <f>IF(N216="snížená",J216,0)</f>
        <v>0</v>
      </c>
      <c r="BG216" s="191">
        <f>IF(N216="zákl. přenesená",J216,0)</f>
        <v>0</v>
      </c>
      <c r="BH216" s="191">
        <f>IF(N216="sníž. přenesená",J216,0)</f>
        <v>0</v>
      </c>
      <c r="BI216" s="191">
        <f>IF(N216="nulová",J216,0)</f>
        <v>0</v>
      </c>
      <c r="BJ216" s="18" t="s">
        <v>89</v>
      </c>
      <c r="BK216" s="191">
        <f>ROUND(I216*H216,2)</f>
        <v>0</v>
      </c>
      <c r="BL216" s="18" t="s">
        <v>296</v>
      </c>
      <c r="BM216" s="190" t="s">
        <v>2908</v>
      </c>
    </row>
    <row r="217" s="2" customFormat="1">
      <c r="A217" s="37"/>
      <c r="B217" s="38"/>
      <c r="C217" s="37"/>
      <c r="D217" s="192" t="s">
        <v>167</v>
      </c>
      <c r="E217" s="37"/>
      <c r="F217" s="193" t="s">
        <v>1770</v>
      </c>
      <c r="G217" s="37"/>
      <c r="H217" s="37"/>
      <c r="I217" s="194"/>
      <c r="J217" s="37"/>
      <c r="K217" s="37"/>
      <c r="L217" s="38"/>
      <c r="M217" s="195"/>
      <c r="N217" s="196"/>
      <c r="O217" s="76"/>
      <c r="P217" s="76"/>
      <c r="Q217" s="76"/>
      <c r="R217" s="76"/>
      <c r="S217" s="76"/>
      <c r="T217" s="77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8" t="s">
        <v>167</v>
      </c>
      <c r="AU217" s="18" t="s">
        <v>91</v>
      </c>
    </row>
    <row r="218" s="2" customFormat="1" ht="16.5" customHeight="1">
      <c r="A218" s="37"/>
      <c r="B218" s="178"/>
      <c r="C218" s="179" t="s">
        <v>596</v>
      </c>
      <c r="D218" s="179" t="s">
        <v>162</v>
      </c>
      <c r="E218" s="180" t="s">
        <v>1788</v>
      </c>
      <c r="F218" s="181" t="s">
        <v>1789</v>
      </c>
      <c r="G218" s="182" t="s">
        <v>295</v>
      </c>
      <c r="H218" s="183">
        <v>57</v>
      </c>
      <c r="I218" s="184"/>
      <c r="J218" s="185">
        <f>ROUND(I218*H218,2)</f>
        <v>0</v>
      </c>
      <c r="K218" s="181" t="s">
        <v>245</v>
      </c>
      <c r="L218" s="38"/>
      <c r="M218" s="186" t="s">
        <v>1</v>
      </c>
      <c r="N218" s="187" t="s">
        <v>47</v>
      </c>
      <c r="O218" s="76"/>
      <c r="P218" s="188">
        <f>O218*H218</f>
        <v>0</v>
      </c>
      <c r="Q218" s="188">
        <v>0</v>
      </c>
      <c r="R218" s="188">
        <f>Q218*H218</f>
        <v>0</v>
      </c>
      <c r="S218" s="188">
        <v>0</v>
      </c>
      <c r="T218" s="189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90" t="s">
        <v>296</v>
      </c>
      <c r="AT218" s="190" t="s">
        <v>162</v>
      </c>
      <c r="AU218" s="190" t="s">
        <v>91</v>
      </c>
      <c r="AY218" s="18" t="s">
        <v>160</v>
      </c>
      <c r="BE218" s="191">
        <f>IF(N218="základní",J218,0)</f>
        <v>0</v>
      </c>
      <c r="BF218" s="191">
        <f>IF(N218="snížená",J218,0)</f>
        <v>0</v>
      </c>
      <c r="BG218" s="191">
        <f>IF(N218="zákl. přenesená",J218,0)</f>
        <v>0</v>
      </c>
      <c r="BH218" s="191">
        <f>IF(N218="sníž. přenesená",J218,0)</f>
        <v>0</v>
      </c>
      <c r="BI218" s="191">
        <f>IF(N218="nulová",J218,0)</f>
        <v>0</v>
      </c>
      <c r="BJ218" s="18" t="s">
        <v>89</v>
      </c>
      <c r="BK218" s="191">
        <f>ROUND(I218*H218,2)</f>
        <v>0</v>
      </c>
      <c r="BL218" s="18" t="s">
        <v>296</v>
      </c>
      <c r="BM218" s="190" t="s">
        <v>2909</v>
      </c>
    </row>
    <row r="219" s="2" customFormat="1">
      <c r="A219" s="37"/>
      <c r="B219" s="38"/>
      <c r="C219" s="37"/>
      <c r="D219" s="192" t="s">
        <v>167</v>
      </c>
      <c r="E219" s="37"/>
      <c r="F219" s="193" t="s">
        <v>1791</v>
      </c>
      <c r="G219" s="37"/>
      <c r="H219" s="37"/>
      <c r="I219" s="194"/>
      <c r="J219" s="37"/>
      <c r="K219" s="37"/>
      <c r="L219" s="38"/>
      <c r="M219" s="195"/>
      <c r="N219" s="196"/>
      <c r="O219" s="76"/>
      <c r="P219" s="76"/>
      <c r="Q219" s="76"/>
      <c r="R219" s="76"/>
      <c r="S219" s="76"/>
      <c r="T219" s="77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8" t="s">
        <v>167</v>
      </c>
      <c r="AU219" s="18" t="s">
        <v>91</v>
      </c>
    </row>
    <row r="220" s="2" customFormat="1" ht="16.5" customHeight="1">
      <c r="A220" s="37"/>
      <c r="B220" s="178"/>
      <c r="C220" s="179" t="s">
        <v>601</v>
      </c>
      <c r="D220" s="179" t="s">
        <v>162</v>
      </c>
      <c r="E220" s="180" t="s">
        <v>1792</v>
      </c>
      <c r="F220" s="181" t="s">
        <v>1793</v>
      </c>
      <c r="G220" s="182" t="s">
        <v>1794</v>
      </c>
      <c r="H220" s="183">
        <v>340</v>
      </c>
      <c r="I220" s="184"/>
      <c r="J220" s="185">
        <f>ROUND(I220*H220,2)</f>
        <v>0</v>
      </c>
      <c r="K220" s="181" t="s">
        <v>1</v>
      </c>
      <c r="L220" s="38"/>
      <c r="M220" s="186" t="s">
        <v>1</v>
      </c>
      <c r="N220" s="187" t="s">
        <v>47</v>
      </c>
      <c r="O220" s="76"/>
      <c r="P220" s="188">
        <f>O220*H220</f>
        <v>0</v>
      </c>
      <c r="Q220" s="188">
        <v>0</v>
      </c>
      <c r="R220" s="188">
        <f>Q220*H220</f>
        <v>0</v>
      </c>
      <c r="S220" s="188">
        <v>0</v>
      </c>
      <c r="T220" s="18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90" t="s">
        <v>296</v>
      </c>
      <c r="AT220" s="190" t="s">
        <v>162</v>
      </c>
      <c r="AU220" s="190" t="s">
        <v>91</v>
      </c>
      <c r="AY220" s="18" t="s">
        <v>160</v>
      </c>
      <c r="BE220" s="191">
        <f>IF(N220="základní",J220,0)</f>
        <v>0</v>
      </c>
      <c r="BF220" s="191">
        <f>IF(N220="snížená",J220,0)</f>
        <v>0</v>
      </c>
      <c r="BG220" s="191">
        <f>IF(N220="zákl. přenesená",J220,0)</f>
        <v>0</v>
      </c>
      <c r="BH220" s="191">
        <f>IF(N220="sníž. přenesená",J220,0)</f>
        <v>0</v>
      </c>
      <c r="BI220" s="191">
        <f>IF(N220="nulová",J220,0)</f>
        <v>0</v>
      </c>
      <c r="BJ220" s="18" t="s">
        <v>89</v>
      </c>
      <c r="BK220" s="191">
        <f>ROUND(I220*H220,2)</f>
        <v>0</v>
      </c>
      <c r="BL220" s="18" t="s">
        <v>296</v>
      </c>
      <c r="BM220" s="190" t="s">
        <v>2910</v>
      </c>
    </row>
    <row r="221" s="2" customFormat="1">
      <c r="A221" s="37"/>
      <c r="B221" s="38"/>
      <c r="C221" s="37"/>
      <c r="D221" s="192" t="s">
        <v>167</v>
      </c>
      <c r="E221" s="37"/>
      <c r="F221" s="193" t="s">
        <v>1793</v>
      </c>
      <c r="G221" s="37"/>
      <c r="H221" s="37"/>
      <c r="I221" s="194"/>
      <c r="J221" s="37"/>
      <c r="K221" s="37"/>
      <c r="L221" s="38"/>
      <c r="M221" s="195"/>
      <c r="N221" s="196"/>
      <c r="O221" s="76"/>
      <c r="P221" s="76"/>
      <c r="Q221" s="76"/>
      <c r="R221" s="76"/>
      <c r="S221" s="76"/>
      <c r="T221" s="77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8" t="s">
        <v>167</v>
      </c>
      <c r="AU221" s="18" t="s">
        <v>91</v>
      </c>
    </row>
    <row r="222" s="2" customFormat="1" ht="16.5" customHeight="1">
      <c r="A222" s="37"/>
      <c r="B222" s="178"/>
      <c r="C222" s="179" t="s">
        <v>605</v>
      </c>
      <c r="D222" s="179" t="s">
        <v>162</v>
      </c>
      <c r="E222" s="180" t="s">
        <v>1796</v>
      </c>
      <c r="F222" s="181" t="s">
        <v>1797</v>
      </c>
      <c r="G222" s="182" t="s">
        <v>244</v>
      </c>
      <c r="H222" s="183">
        <v>68.400000000000006</v>
      </c>
      <c r="I222" s="184"/>
      <c r="J222" s="185">
        <f>ROUND(I222*H222,2)</f>
        <v>0</v>
      </c>
      <c r="K222" s="181" t="s">
        <v>245</v>
      </c>
      <c r="L222" s="38"/>
      <c r="M222" s="186" t="s">
        <v>1</v>
      </c>
      <c r="N222" s="187" t="s">
        <v>47</v>
      </c>
      <c r="O222" s="76"/>
      <c r="P222" s="188">
        <f>O222*H222</f>
        <v>0</v>
      </c>
      <c r="Q222" s="188">
        <v>0</v>
      </c>
      <c r="R222" s="188">
        <f>Q222*H222</f>
        <v>0</v>
      </c>
      <c r="S222" s="188">
        <v>0</v>
      </c>
      <c r="T222" s="189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90" t="s">
        <v>296</v>
      </c>
      <c r="AT222" s="190" t="s">
        <v>162</v>
      </c>
      <c r="AU222" s="190" t="s">
        <v>91</v>
      </c>
      <c r="AY222" s="18" t="s">
        <v>160</v>
      </c>
      <c r="BE222" s="191">
        <f>IF(N222="základní",J222,0)</f>
        <v>0</v>
      </c>
      <c r="BF222" s="191">
        <f>IF(N222="snížená",J222,0)</f>
        <v>0</v>
      </c>
      <c r="BG222" s="191">
        <f>IF(N222="zákl. přenesená",J222,0)</f>
        <v>0</v>
      </c>
      <c r="BH222" s="191">
        <f>IF(N222="sníž. přenesená",J222,0)</f>
        <v>0</v>
      </c>
      <c r="BI222" s="191">
        <f>IF(N222="nulová",J222,0)</f>
        <v>0</v>
      </c>
      <c r="BJ222" s="18" t="s">
        <v>89</v>
      </c>
      <c r="BK222" s="191">
        <f>ROUND(I222*H222,2)</f>
        <v>0</v>
      </c>
      <c r="BL222" s="18" t="s">
        <v>296</v>
      </c>
      <c r="BM222" s="190" t="s">
        <v>2911</v>
      </c>
    </row>
    <row r="223" s="2" customFormat="1">
      <c r="A223" s="37"/>
      <c r="B223" s="38"/>
      <c r="C223" s="37"/>
      <c r="D223" s="192" t="s">
        <v>167</v>
      </c>
      <c r="E223" s="37"/>
      <c r="F223" s="193" t="s">
        <v>1799</v>
      </c>
      <c r="G223" s="37"/>
      <c r="H223" s="37"/>
      <c r="I223" s="194"/>
      <c r="J223" s="37"/>
      <c r="K223" s="37"/>
      <c r="L223" s="38"/>
      <c r="M223" s="195"/>
      <c r="N223" s="196"/>
      <c r="O223" s="76"/>
      <c r="P223" s="76"/>
      <c r="Q223" s="76"/>
      <c r="R223" s="76"/>
      <c r="S223" s="76"/>
      <c r="T223" s="77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8" t="s">
        <v>167</v>
      </c>
      <c r="AU223" s="18" t="s">
        <v>91</v>
      </c>
    </row>
    <row r="224" s="13" customFormat="1">
      <c r="A224" s="13"/>
      <c r="B224" s="201"/>
      <c r="C224" s="13"/>
      <c r="D224" s="192" t="s">
        <v>248</v>
      </c>
      <c r="E224" s="202" t="s">
        <v>1</v>
      </c>
      <c r="F224" s="203" t="s">
        <v>2912</v>
      </c>
      <c r="G224" s="13"/>
      <c r="H224" s="204">
        <v>68.400000000000006</v>
      </c>
      <c r="I224" s="205"/>
      <c r="J224" s="13"/>
      <c r="K224" s="13"/>
      <c r="L224" s="201"/>
      <c r="M224" s="206"/>
      <c r="N224" s="207"/>
      <c r="O224" s="207"/>
      <c r="P224" s="207"/>
      <c r="Q224" s="207"/>
      <c r="R224" s="207"/>
      <c r="S224" s="207"/>
      <c r="T224" s="20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02" t="s">
        <v>248</v>
      </c>
      <c r="AU224" s="202" t="s">
        <v>91</v>
      </c>
      <c r="AV224" s="13" t="s">
        <v>91</v>
      </c>
      <c r="AW224" s="13" t="s">
        <v>37</v>
      </c>
      <c r="AX224" s="13" t="s">
        <v>89</v>
      </c>
      <c r="AY224" s="202" t="s">
        <v>160</v>
      </c>
    </row>
    <row r="225" s="2" customFormat="1" ht="24.15" customHeight="1">
      <c r="A225" s="37"/>
      <c r="B225" s="178"/>
      <c r="C225" s="179" t="s">
        <v>612</v>
      </c>
      <c r="D225" s="179" t="s">
        <v>162</v>
      </c>
      <c r="E225" s="180" t="s">
        <v>1800</v>
      </c>
      <c r="F225" s="181" t="s">
        <v>1801</v>
      </c>
      <c r="G225" s="182" t="s">
        <v>360</v>
      </c>
      <c r="H225" s="183">
        <v>1.347</v>
      </c>
      <c r="I225" s="184"/>
      <c r="J225" s="185">
        <f>ROUND(I225*H225,2)</f>
        <v>0</v>
      </c>
      <c r="K225" s="181" t="s">
        <v>245</v>
      </c>
      <c r="L225" s="38"/>
      <c r="M225" s="186" t="s">
        <v>1</v>
      </c>
      <c r="N225" s="187" t="s">
        <v>47</v>
      </c>
      <c r="O225" s="76"/>
      <c r="P225" s="188">
        <f>O225*H225</f>
        <v>0</v>
      </c>
      <c r="Q225" s="188">
        <v>0</v>
      </c>
      <c r="R225" s="188">
        <f>Q225*H225</f>
        <v>0</v>
      </c>
      <c r="S225" s="188">
        <v>0</v>
      </c>
      <c r="T225" s="189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90" t="s">
        <v>296</v>
      </c>
      <c r="AT225" s="190" t="s">
        <v>162</v>
      </c>
      <c r="AU225" s="190" t="s">
        <v>91</v>
      </c>
      <c r="AY225" s="18" t="s">
        <v>160</v>
      </c>
      <c r="BE225" s="191">
        <f>IF(N225="základní",J225,0)</f>
        <v>0</v>
      </c>
      <c r="BF225" s="191">
        <f>IF(N225="snížená",J225,0)</f>
        <v>0</v>
      </c>
      <c r="BG225" s="191">
        <f>IF(N225="zákl. přenesená",J225,0)</f>
        <v>0</v>
      </c>
      <c r="BH225" s="191">
        <f>IF(N225="sníž. přenesená",J225,0)</f>
        <v>0</v>
      </c>
      <c r="BI225" s="191">
        <f>IF(N225="nulová",J225,0)</f>
        <v>0</v>
      </c>
      <c r="BJ225" s="18" t="s">
        <v>89</v>
      </c>
      <c r="BK225" s="191">
        <f>ROUND(I225*H225,2)</f>
        <v>0</v>
      </c>
      <c r="BL225" s="18" t="s">
        <v>296</v>
      </c>
      <c r="BM225" s="190" t="s">
        <v>2913</v>
      </c>
    </row>
    <row r="226" s="2" customFormat="1">
      <c r="A226" s="37"/>
      <c r="B226" s="38"/>
      <c r="C226" s="37"/>
      <c r="D226" s="192" t="s">
        <v>167</v>
      </c>
      <c r="E226" s="37"/>
      <c r="F226" s="193" t="s">
        <v>1803</v>
      </c>
      <c r="G226" s="37"/>
      <c r="H226" s="37"/>
      <c r="I226" s="194"/>
      <c r="J226" s="37"/>
      <c r="K226" s="37"/>
      <c r="L226" s="38"/>
      <c r="M226" s="195"/>
      <c r="N226" s="196"/>
      <c r="O226" s="76"/>
      <c r="P226" s="76"/>
      <c r="Q226" s="76"/>
      <c r="R226" s="76"/>
      <c r="S226" s="76"/>
      <c r="T226" s="77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8" t="s">
        <v>167</v>
      </c>
      <c r="AU226" s="18" t="s">
        <v>91</v>
      </c>
    </row>
    <row r="227" s="12" customFormat="1" ht="22.8" customHeight="1">
      <c r="A227" s="12"/>
      <c r="B227" s="165"/>
      <c r="C227" s="12"/>
      <c r="D227" s="166" t="s">
        <v>81</v>
      </c>
      <c r="E227" s="176" t="s">
        <v>403</v>
      </c>
      <c r="F227" s="176" t="s">
        <v>404</v>
      </c>
      <c r="G227" s="12"/>
      <c r="H227" s="12"/>
      <c r="I227" s="168"/>
      <c r="J227" s="177">
        <f>BK227</f>
        <v>0</v>
      </c>
      <c r="K227" s="12"/>
      <c r="L227" s="165"/>
      <c r="M227" s="170"/>
      <c r="N227" s="171"/>
      <c r="O227" s="171"/>
      <c r="P227" s="172">
        <f>SUM(P228:P231)</f>
        <v>0</v>
      </c>
      <c r="Q227" s="171"/>
      <c r="R227" s="172">
        <f>SUM(R228:R231)</f>
        <v>0.012160000000000001</v>
      </c>
      <c r="S227" s="171"/>
      <c r="T227" s="173">
        <f>SUM(T228:T231)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166" t="s">
        <v>91</v>
      </c>
      <c r="AT227" s="174" t="s">
        <v>81</v>
      </c>
      <c r="AU227" s="174" t="s">
        <v>89</v>
      </c>
      <c r="AY227" s="166" t="s">
        <v>160</v>
      </c>
      <c r="BK227" s="175">
        <f>SUM(BK228:BK231)</f>
        <v>0</v>
      </c>
    </row>
    <row r="228" s="2" customFormat="1" ht="24.15" customHeight="1">
      <c r="A228" s="37"/>
      <c r="B228" s="178"/>
      <c r="C228" s="179" t="s">
        <v>617</v>
      </c>
      <c r="D228" s="179" t="s">
        <v>162</v>
      </c>
      <c r="E228" s="180" t="s">
        <v>1532</v>
      </c>
      <c r="F228" s="181" t="s">
        <v>1533</v>
      </c>
      <c r="G228" s="182" t="s">
        <v>515</v>
      </c>
      <c r="H228" s="183">
        <v>304</v>
      </c>
      <c r="I228" s="184"/>
      <c r="J228" s="185">
        <f>ROUND(I228*H228,2)</f>
        <v>0</v>
      </c>
      <c r="K228" s="181" t="s">
        <v>245</v>
      </c>
      <c r="L228" s="38"/>
      <c r="M228" s="186" t="s">
        <v>1</v>
      </c>
      <c r="N228" s="187" t="s">
        <v>47</v>
      </c>
      <c r="O228" s="76"/>
      <c r="P228" s="188">
        <f>O228*H228</f>
        <v>0</v>
      </c>
      <c r="Q228" s="188">
        <v>2.0000000000000002E-05</v>
      </c>
      <c r="R228" s="188">
        <f>Q228*H228</f>
        <v>0.0060800000000000003</v>
      </c>
      <c r="S228" s="188">
        <v>0</v>
      </c>
      <c r="T228" s="189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90" t="s">
        <v>296</v>
      </c>
      <c r="AT228" s="190" t="s">
        <v>162</v>
      </c>
      <c r="AU228" s="190" t="s">
        <v>91</v>
      </c>
      <c r="AY228" s="18" t="s">
        <v>160</v>
      </c>
      <c r="BE228" s="191">
        <f>IF(N228="základní",J228,0)</f>
        <v>0</v>
      </c>
      <c r="BF228" s="191">
        <f>IF(N228="snížená",J228,0)</f>
        <v>0</v>
      </c>
      <c r="BG228" s="191">
        <f>IF(N228="zákl. přenesená",J228,0)</f>
        <v>0</v>
      </c>
      <c r="BH228" s="191">
        <f>IF(N228="sníž. přenesená",J228,0)</f>
        <v>0</v>
      </c>
      <c r="BI228" s="191">
        <f>IF(N228="nulová",J228,0)</f>
        <v>0</v>
      </c>
      <c r="BJ228" s="18" t="s">
        <v>89</v>
      </c>
      <c r="BK228" s="191">
        <f>ROUND(I228*H228,2)</f>
        <v>0</v>
      </c>
      <c r="BL228" s="18" t="s">
        <v>296</v>
      </c>
      <c r="BM228" s="190" t="s">
        <v>2914</v>
      </c>
    </row>
    <row r="229" s="2" customFormat="1">
      <c r="A229" s="37"/>
      <c r="B229" s="38"/>
      <c r="C229" s="37"/>
      <c r="D229" s="192" t="s">
        <v>167</v>
      </c>
      <c r="E229" s="37"/>
      <c r="F229" s="193" t="s">
        <v>1535</v>
      </c>
      <c r="G229" s="37"/>
      <c r="H229" s="37"/>
      <c r="I229" s="194"/>
      <c r="J229" s="37"/>
      <c r="K229" s="37"/>
      <c r="L229" s="38"/>
      <c r="M229" s="195"/>
      <c r="N229" s="196"/>
      <c r="O229" s="76"/>
      <c r="P229" s="76"/>
      <c r="Q229" s="76"/>
      <c r="R229" s="76"/>
      <c r="S229" s="76"/>
      <c r="T229" s="77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8" t="s">
        <v>167</v>
      </c>
      <c r="AU229" s="18" t="s">
        <v>91</v>
      </c>
    </row>
    <row r="230" s="2" customFormat="1" ht="24.15" customHeight="1">
      <c r="A230" s="37"/>
      <c r="B230" s="178"/>
      <c r="C230" s="179" t="s">
        <v>621</v>
      </c>
      <c r="D230" s="179" t="s">
        <v>162</v>
      </c>
      <c r="E230" s="180" t="s">
        <v>1543</v>
      </c>
      <c r="F230" s="181" t="s">
        <v>1544</v>
      </c>
      <c r="G230" s="182" t="s">
        <v>515</v>
      </c>
      <c r="H230" s="183">
        <v>304</v>
      </c>
      <c r="I230" s="184"/>
      <c r="J230" s="185">
        <f>ROUND(I230*H230,2)</f>
        <v>0</v>
      </c>
      <c r="K230" s="181" t="s">
        <v>245</v>
      </c>
      <c r="L230" s="38"/>
      <c r="M230" s="186" t="s">
        <v>1</v>
      </c>
      <c r="N230" s="187" t="s">
        <v>47</v>
      </c>
      <c r="O230" s="76"/>
      <c r="P230" s="188">
        <f>O230*H230</f>
        <v>0</v>
      </c>
      <c r="Q230" s="188">
        <v>2.0000000000000002E-05</v>
      </c>
      <c r="R230" s="188">
        <f>Q230*H230</f>
        <v>0.0060800000000000003</v>
      </c>
      <c r="S230" s="188">
        <v>0</v>
      </c>
      <c r="T230" s="189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190" t="s">
        <v>296</v>
      </c>
      <c r="AT230" s="190" t="s">
        <v>162</v>
      </c>
      <c r="AU230" s="190" t="s">
        <v>91</v>
      </c>
      <c r="AY230" s="18" t="s">
        <v>160</v>
      </c>
      <c r="BE230" s="191">
        <f>IF(N230="základní",J230,0)</f>
        <v>0</v>
      </c>
      <c r="BF230" s="191">
        <f>IF(N230="snížená",J230,0)</f>
        <v>0</v>
      </c>
      <c r="BG230" s="191">
        <f>IF(N230="zákl. přenesená",J230,0)</f>
        <v>0</v>
      </c>
      <c r="BH230" s="191">
        <f>IF(N230="sníž. přenesená",J230,0)</f>
        <v>0</v>
      </c>
      <c r="BI230" s="191">
        <f>IF(N230="nulová",J230,0)</f>
        <v>0</v>
      </c>
      <c r="BJ230" s="18" t="s">
        <v>89</v>
      </c>
      <c r="BK230" s="191">
        <f>ROUND(I230*H230,2)</f>
        <v>0</v>
      </c>
      <c r="BL230" s="18" t="s">
        <v>296</v>
      </c>
      <c r="BM230" s="190" t="s">
        <v>2915</v>
      </c>
    </row>
    <row r="231" s="2" customFormat="1">
      <c r="A231" s="37"/>
      <c r="B231" s="38"/>
      <c r="C231" s="37"/>
      <c r="D231" s="192" t="s">
        <v>167</v>
      </c>
      <c r="E231" s="37"/>
      <c r="F231" s="193" t="s">
        <v>1546</v>
      </c>
      <c r="G231" s="37"/>
      <c r="H231" s="37"/>
      <c r="I231" s="194"/>
      <c r="J231" s="37"/>
      <c r="K231" s="37"/>
      <c r="L231" s="38"/>
      <c r="M231" s="195"/>
      <c r="N231" s="196"/>
      <c r="O231" s="76"/>
      <c r="P231" s="76"/>
      <c r="Q231" s="76"/>
      <c r="R231" s="76"/>
      <c r="S231" s="76"/>
      <c r="T231" s="77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8" t="s">
        <v>167</v>
      </c>
      <c r="AU231" s="18" t="s">
        <v>91</v>
      </c>
    </row>
    <row r="232" s="12" customFormat="1" ht="25.92" customHeight="1">
      <c r="A232" s="12"/>
      <c r="B232" s="165"/>
      <c r="C232" s="12"/>
      <c r="D232" s="166" t="s">
        <v>81</v>
      </c>
      <c r="E232" s="167" t="s">
        <v>549</v>
      </c>
      <c r="F232" s="167" t="s">
        <v>1552</v>
      </c>
      <c r="G232" s="12"/>
      <c r="H232" s="12"/>
      <c r="I232" s="168"/>
      <c r="J232" s="169">
        <f>BK232</f>
        <v>0</v>
      </c>
      <c r="K232" s="12"/>
      <c r="L232" s="165"/>
      <c r="M232" s="170"/>
      <c r="N232" s="171"/>
      <c r="O232" s="171"/>
      <c r="P232" s="172">
        <f>P233</f>
        <v>0</v>
      </c>
      <c r="Q232" s="171"/>
      <c r="R232" s="172">
        <f>R233</f>
        <v>0</v>
      </c>
      <c r="S232" s="171"/>
      <c r="T232" s="173">
        <f>T233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166" t="s">
        <v>173</v>
      </c>
      <c r="AT232" s="174" t="s">
        <v>81</v>
      </c>
      <c r="AU232" s="174" t="s">
        <v>82</v>
      </c>
      <c r="AY232" s="166" t="s">
        <v>160</v>
      </c>
      <c r="BK232" s="175">
        <f>BK233</f>
        <v>0</v>
      </c>
    </row>
    <row r="233" s="12" customFormat="1" ht="22.8" customHeight="1">
      <c r="A233" s="12"/>
      <c r="B233" s="165"/>
      <c r="C233" s="12"/>
      <c r="D233" s="166" t="s">
        <v>81</v>
      </c>
      <c r="E233" s="176" t="s">
        <v>1553</v>
      </c>
      <c r="F233" s="176" t="s">
        <v>1554</v>
      </c>
      <c r="G233" s="12"/>
      <c r="H233" s="12"/>
      <c r="I233" s="168"/>
      <c r="J233" s="177">
        <f>BK233</f>
        <v>0</v>
      </c>
      <c r="K233" s="12"/>
      <c r="L233" s="165"/>
      <c r="M233" s="170"/>
      <c r="N233" s="171"/>
      <c r="O233" s="171"/>
      <c r="P233" s="172">
        <f>SUM(P234:P237)</f>
        <v>0</v>
      </c>
      <c r="Q233" s="171"/>
      <c r="R233" s="172">
        <f>SUM(R234:R237)</f>
        <v>0</v>
      </c>
      <c r="S233" s="171"/>
      <c r="T233" s="173">
        <f>SUM(T234:T237)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166" t="s">
        <v>173</v>
      </c>
      <c r="AT233" s="174" t="s">
        <v>81</v>
      </c>
      <c r="AU233" s="174" t="s">
        <v>89</v>
      </c>
      <c r="AY233" s="166" t="s">
        <v>160</v>
      </c>
      <c r="BK233" s="175">
        <f>SUM(BK234:BK237)</f>
        <v>0</v>
      </c>
    </row>
    <row r="234" s="2" customFormat="1" ht="24.15" customHeight="1">
      <c r="A234" s="37"/>
      <c r="B234" s="178"/>
      <c r="C234" s="179" t="s">
        <v>626</v>
      </c>
      <c r="D234" s="179" t="s">
        <v>162</v>
      </c>
      <c r="E234" s="180" t="s">
        <v>1566</v>
      </c>
      <c r="F234" s="181" t="s">
        <v>1567</v>
      </c>
      <c r="G234" s="182" t="s">
        <v>515</v>
      </c>
      <c r="H234" s="183">
        <v>292</v>
      </c>
      <c r="I234" s="184"/>
      <c r="J234" s="185">
        <f>ROUND(I234*H234,2)</f>
        <v>0</v>
      </c>
      <c r="K234" s="181" t="s">
        <v>245</v>
      </c>
      <c r="L234" s="38"/>
      <c r="M234" s="186" t="s">
        <v>1</v>
      </c>
      <c r="N234" s="187" t="s">
        <v>47</v>
      </c>
      <c r="O234" s="76"/>
      <c r="P234" s="188">
        <f>O234*H234</f>
        <v>0</v>
      </c>
      <c r="Q234" s="188">
        <v>0</v>
      </c>
      <c r="R234" s="188">
        <f>Q234*H234</f>
        <v>0</v>
      </c>
      <c r="S234" s="188">
        <v>0</v>
      </c>
      <c r="T234" s="189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90" t="s">
        <v>543</v>
      </c>
      <c r="AT234" s="190" t="s">
        <v>162</v>
      </c>
      <c r="AU234" s="190" t="s">
        <v>91</v>
      </c>
      <c r="AY234" s="18" t="s">
        <v>160</v>
      </c>
      <c r="BE234" s="191">
        <f>IF(N234="základní",J234,0)</f>
        <v>0</v>
      </c>
      <c r="BF234" s="191">
        <f>IF(N234="snížená",J234,0)</f>
        <v>0</v>
      </c>
      <c r="BG234" s="191">
        <f>IF(N234="zákl. přenesená",J234,0)</f>
        <v>0</v>
      </c>
      <c r="BH234" s="191">
        <f>IF(N234="sníž. přenesená",J234,0)</f>
        <v>0</v>
      </c>
      <c r="BI234" s="191">
        <f>IF(N234="nulová",J234,0)</f>
        <v>0</v>
      </c>
      <c r="BJ234" s="18" t="s">
        <v>89</v>
      </c>
      <c r="BK234" s="191">
        <f>ROUND(I234*H234,2)</f>
        <v>0</v>
      </c>
      <c r="BL234" s="18" t="s">
        <v>543</v>
      </c>
      <c r="BM234" s="190" t="s">
        <v>2916</v>
      </c>
    </row>
    <row r="235" s="2" customFormat="1">
      <c r="A235" s="37"/>
      <c r="B235" s="38"/>
      <c r="C235" s="37"/>
      <c r="D235" s="192" t="s">
        <v>167</v>
      </c>
      <c r="E235" s="37"/>
      <c r="F235" s="193" t="s">
        <v>1567</v>
      </c>
      <c r="G235" s="37"/>
      <c r="H235" s="37"/>
      <c r="I235" s="194"/>
      <c r="J235" s="37"/>
      <c r="K235" s="37"/>
      <c r="L235" s="38"/>
      <c r="M235" s="195"/>
      <c r="N235" s="196"/>
      <c r="O235" s="76"/>
      <c r="P235" s="76"/>
      <c r="Q235" s="76"/>
      <c r="R235" s="76"/>
      <c r="S235" s="76"/>
      <c r="T235" s="77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8" t="s">
        <v>167</v>
      </c>
      <c r="AU235" s="18" t="s">
        <v>91</v>
      </c>
    </row>
    <row r="236" s="2" customFormat="1" ht="24.15" customHeight="1">
      <c r="A236" s="37"/>
      <c r="B236" s="178"/>
      <c r="C236" s="179" t="s">
        <v>630</v>
      </c>
      <c r="D236" s="179" t="s">
        <v>162</v>
      </c>
      <c r="E236" s="180" t="s">
        <v>1570</v>
      </c>
      <c r="F236" s="181" t="s">
        <v>1571</v>
      </c>
      <c r="G236" s="182" t="s">
        <v>515</v>
      </c>
      <c r="H236" s="183">
        <v>12</v>
      </c>
      <c r="I236" s="184"/>
      <c r="J236" s="185">
        <f>ROUND(I236*H236,2)</f>
        <v>0</v>
      </c>
      <c r="K236" s="181" t="s">
        <v>245</v>
      </c>
      <c r="L236" s="38"/>
      <c r="M236" s="186" t="s">
        <v>1</v>
      </c>
      <c r="N236" s="187" t="s">
        <v>47</v>
      </c>
      <c r="O236" s="76"/>
      <c r="P236" s="188">
        <f>O236*H236</f>
        <v>0</v>
      </c>
      <c r="Q236" s="188">
        <v>0</v>
      </c>
      <c r="R236" s="188">
        <f>Q236*H236</f>
        <v>0</v>
      </c>
      <c r="S236" s="188">
        <v>0</v>
      </c>
      <c r="T236" s="189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90" t="s">
        <v>543</v>
      </c>
      <c r="AT236" s="190" t="s">
        <v>162</v>
      </c>
      <c r="AU236" s="190" t="s">
        <v>91</v>
      </c>
      <c r="AY236" s="18" t="s">
        <v>160</v>
      </c>
      <c r="BE236" s="191">
        <f>IF(N236="základní",J236,0)</f>
        <v>0</v>
      </c>
      <c r="BF236" s="191">
        <f>IF(N236="snížená",J236,0)</f>
        <v>0</v>
      </c>
      <c r="BG236" s="191">
        <f>IF(N236="zákl. přenesená",J236,0)</f>
        <v>0</v>
      </c>
      <c r="BH236" s="191">
        <f>IF(N236="sníž. přenesená",J236,0)</f>
        <v>0</v>
      </c>
      <c r="BI236" s="191">
        <f>IF(N236="nulová",J236,0)</f>
        <v>0</v>
      </c>
      <c r="BJ236" s="18" t="s">
        <v>89</v>
      </c>
      <c r="BK236" s="191">
        <f>ROUND(I236*H236,2)</f>
        <v>0</v>
      </c>
      <c r="BL236" s="18" t="s">
        <v>543</v>
      </c>
      <c r="BM236" s="190" t="s">
        <v>2917</v>
      </c>
    </row>
    <row r="237" s="2" customFormat="1">
      <c r="A237" s="37"/>
      <c r="B237" s="38"/>
      <c r="C237" s="37"/>
      <c r="D237" s="192" t="s">
        <v>167</v>
      </c>
      <c r="E237" s="37"/>
      <c r="F237" s="193" t="s">
        <v>1571</v>
      </c>
      <c r="G237" s="37"/>
      <c r="H237" s="37"/>
      <c r="I237" s="194"/>
      <c r="J237" s="37"/>
      <c r="K237" s="37"/>
      <c r="L237" s="38"/>
      <c r="M237" s="195"/>
      <c r="N237" s="196"/>
      <c r="O237" s="76"/>
      <c r="P237" s="76"/>
      <c r="Q237" s="76"/>
      <c r="R237" s="76"/>
      <c r="S237" s="76"/>
      <c r="T237" s="77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8" t="s">
        <v>167</v>
      </c>
      <c r="AU237" s="18" t="s">
        <v>91</v>
      </c>
    </row>
    <row r="238" s="12" customFormat="1" ht="25.92" customHeight="1">
      <c r="A238" s="12"/>
      <c r="B238" s="165"/>
      <c r="C238" s="12"/>
      <c r="D238" s="166" t="s">
        <v>81</v>
      </c>
      <c r="E238" s="167" t="s">
        <v>1811</v>
      </c>
      <c r="F238" s="167" t="s">
        <v>1812</v>
      </c>
      <c r="G238" s="12"/>
      <c r="H238" s="12"/>
      <c r="I238" s="168"/>
      <c r="J238" s="169">
        <f>BK238</f>
        <v>0</v>
      </c>
      <c r="K238" s="12"/>
      <c r="L238" s="165"/>
      <c r="M238" s="170"/>
      <c r="N238" s="171"/>
      <c r="O238" s="171"/>
      <c r="P238" s="172">
        <f>SUM(P239:P240)</f>
        <v>0</v>
      </c>
      <c r="Q238" s="171"/>
      <c r="R238" s="172">
        <f>SUM(R239:R240)</f>
        <v>0</v>
      </c>
      <c r="S238" s="171"/>
      <c r="T238" s="173">
        <f>SUM(T239:T240)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166" t="s">
        <v>159</v>
      </c>
      <c r="AT238" s="174" t="s">
        <v>81</v>
      </c>
      <c r="AU238" s="174" t="s">
        <v>82</v>
      </c>
      <c r="AY238" s="166" t="s">
        <v>160</v>
      </c>
      <c r="BK238" s="175">
        <f>SUM(BK239:BK240)</f>
        <v>0</v>
      </c>
    </row>
    <row r="239" s="2" customFormat="1" ht="16.5" customHeight="1">
      <c r="A239" s="37"/>
      <c r="B239" s="178"/>
      <c r="C239" s="179" t="s">
        <v>637</v>
      </c>
      <c r="D239" s="179" t="s">
        <v>162</v>
      </c>
      <c r="E239" s="180" t="s">
        <v>1813</v>
      </c>
      <c r="F239" s="181" t="s">
        <v>1814</v>
      </c>
      <c r="G239" s="182" t="s">
        <v>1591</v>
      </c>
      <c r="H239" s="183">
        <v>6</v>
      </c>
      <c r="I239" s="184"/>
      <c r="J239" s="185">
        <f>ROUND(I239*H239,2)</f>
        <v>0</v>
      </c>
      <c r="K239" s="181" t="s">
        <v>1</v>
      </c>
      <c r="L239" s="38"/>
      <c r="M239" s="186" t="s">
        <v>1</v>
      </c>
      <c r="N239" s="187" t="s">
        <v>47</v>
      </c>
      <c r="O239" s="76"/>
      <c r="P239" s="188">
        <f>O239*H239</f>
        <v>0</v>
      </c>
      <c r="Q239" s="188">
        <v>0</v>
      </c>
      <c r="R239" s="188">
        <f>Q239*H239</f>
        <v>0</v>
      </c>
      <c r="S239" s="188">
        <v>0</v>
      </c>
      <c r="T239" s="189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190" t="s">
        <v>1815</v>
      </c>
      <c r="AT239" s="190" t="s">
        <v>162</v>
      </c>
      <c r="AU239" s="190" t="s">
        <v>89</v>
      </c>
      <c r="AY239" s="18" t="s">
        <v>160</v>
      </c>
      <c r="BE239" s="191">
        <f>IF(N239="základní",J239,0)</f>
        <v>0</v>
      </c>
      <c r="BF239" s="191">
        <f>IF(N239="snížená",J239,0)</f>
        <v>0</v>
      </c>
      <c r="BG239" s="191">
        <f>IF(N239="zákl. přenesená",J239,0)</f>
        <v>0</v>
      </c>
      <c r="BH239" s="191">
        <f>IF(N239="sníž. přenesená",J239,0)</f>
        <v>0</v>
      </c>
      <c r="BI239" s="191">
        <f>IF(N239="nulová",J239,0)</f>
        <v>0</v>
      </c>
      <c r="BJ239" s="18" t="s">
        <v>89</v>
      </c>
      <c r="BK239" s="191">
        <f>ROUND(I239*H239,2)</f>
        <v>0</v>
      </c>
      <c r="BL239" s="18" t="s">
        <v>1815</v>
      </c>
      <c r="BM239" s="190" t="s">
        <v>2918</v>
      </c>
    </row>
    <row r="240" s="2" customFormat="1">
      <c r="A240" s="37"/>
      <c r="B240" s="38"/>
      <c r="C240" s="37"/>
      <c r="D240" s="192" t="s">
        <v>167</v>
      </c>
      <c r="E240" s="37"/>
      <c r="F240" s="193" t="s">
        <v>1814</v>
      </c>
      <c r="G240" s="37"/>
      <c r="H240" s="37"/>
      <c r="I240" s="194"/>
      <c r="J240" s="37"/>
      <c r="K240" s="37"/>
      <c r="L240" s="38"/>
      <c r="M240" s="195"/>
      <c r="N240" s="196"/>
      <c r="O240" s="76"/>
      <c r="P240" s="76"/>
      <c r="Q240" s="76"/>
      <c r="R240" s="76"/>
      <c r="S240" s="76"/>
      <c r="T240" s="77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8" t="s">
        <v>167</v>
      </c>
      <c r="AU240" s="18" t="s">
        <v>89</v>
      </c>
    </row>
    <row r="241" s="12" customFormat="1" ht="25.92" customHeight="1">
      <c r="A241" s="12"/>
      <c r="B241" s="165"/>
      <c r="C241" s="12"/>
      <c r="D241" s="166" t="s">
        <v>81</v>
      </c>
      <c r="E241" s="167" t="s">
        <v>157</v>
      </c>
      <c r="F241" s="167" t="s">
        <v>158</v>
      </c>
      <c r="G241" s="12"/>
      <c r="H241" s="12"/>
      <c r="I241" s="168"/>
      <c r="J241" s="169">
        <f>BK241</f>
        <v>0</v>
      </c>
      <c r="K241" s="12"/>
      <c r="L241" s="165"/>
      <c r="M241" s="170"/>
      <c r="N241" s="171"/>
      <c r="O241" s="171"/>
      <c r="P241" s="172">
        <f>SUM(P242:P257)</f>
        <v>0</v>
      </c>
      <c r="Q241" s="171"/>
      <c r="R241" s="172">
        <f>SUM(R242:R257)</f>
        <v>0</v>
      </c>
      <c r="S241" s="171"/>
      <c r="T241" s="173">
        <f>SUM(T242:T257)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166" t="s">
        <v>159</v>
      </c>
      <c r="AT241" s="174" t="s">
        <v>81</v>
      </c>
      <c r="AU241" s="174" t="s">
        <v>82</v>
      </c>
      <c r="AY241" s="166" t="s">
        <v>160</v>
      </c>
      <c r="BK241" s="175">
        <f>SUM(BK242:BK257)</f>
        <v>0</v>
      </c>
    </row>
    <row r="242" s="2" customFormat="1" ht="16.5" customHeight="1">
      <c r="A242" s="37"/>
      <c r="B242" s="178"/>
      <c r="C242" s="179" t="s">
        <v>643</v>
      </c>
      <c r="D242" s="179" t="s">
        <v>162</v>
      </c>
      <c r="E242" s="180" t="s">
        <v>1589</v>
      </c>
      <c r="F242" s="181" t="s">
        <v>1590</v>
      </c>
      <c r="G242" s="182" t="s">
        <v>1591</v>
      </c>
      <c r="H242" s="183">
        <v>12</v>
      </c>
      <c r="I242" s="184"/>
      <c r="J242" s="185">
        <f>ROUND(I242*H242,2)</f>
        <v>0</v>
      </c>
      <c r="K242" s="181" t="s">
        <v>1</v>
      </c>
      <c r="L242" s="38"/>
      <c r="M242" s="186" t="s">
        <v>1</v>
      </c>
      <c r="N242" s="187" t="s">
        <v>47</v>
      </c>
      <c r="O242" s="76"/>
      <c r="P242" s="188">
        <f>O242*H242</f>
        <v>0</v>
      </c>
      <c r="Q242" s="188">
        <v>0</v>
      </c>
      <c r="R242" s="188">
        <f>Q242*H242</f>
        <v>0</v>
      </c>
      <c r="S242" s="188">
        <v>0</v>
      </c>
      <c r="T242" s="189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90" t="s">
        <v>296</v>
      </c>
      <c r="AT242" s="190" t="s">
        <v>162</v>
      </c>
      <c r="AU242" s="190" t="s">
        <v>89</v>
      </c>
      <c r="AY242" s="18" t="s">
        <v>160</v>
      </c>
      <c r="BE242" s="191">
        <f>IF(N242="základní",J242,0)</f>
        <v>0</v>
      </c>
      <c r="BF242" s="191">
        <f>IF(N242="snížená",J242,0)</f>
        <v>0</v>
      </c>
      <c r="BG242" s="191">
        <f>IF(N242="zákl. přenesená",J242,0)</f>
        <v>0</v>
      </c>
      <c r="BH242" s="191">
        <f>IF(N242="sníž. přenesená",J242,0)</f>
        <v>0</v>
      </c>
      <c r="BI242" s="191">
        <f>IF(N242="nulová",J242,0)</f>
        <v>0</v>
      </c>
      <c r="BJ242" s="18" t="s">
        <v>89</v>
      </c>
      <c r="BK242" s="191">
        <f>ROUND(I242*H242,2)</f>
        <v>0</v>
      </c>
      <c r="BL242" s="18" t="s">
        <v>296</v>
      </c>
      <c r="BM242" s="190" t="s">
        <v>2919</v>
      </c>
    </row>
    <row r="243" s="2" customFormat="1">
      <c r="A243" s="37"/>
      <c r="B243" s="38"/>
      <c r="C243" s="37"/>
      <c r="D243" s="192" t="s">
        <v>167</v>
      </c>
      <c r="E243" s="37"/>
      <c r="F243" s="193" t="s">
        <v>1590</v>
      </c>
      <c r="G243" s="37"/>
      <c r="H243" s="37"/>
      <c r="I243" s="194"/>
      <c r="J243" s="37"/>
      <c r="K243" s="37"/>
      <c r="L243" s="38"/>
      <c r="M243" s="195"/>
      <c r="N243" s="196"/>
      <c r="O243" s="76"/>
      <c r="P243" s="76"/>
      <c r="Q243" s="76"/>
      <c r="R243" s="76"/>
      <c r="S243" s="76"/>
      <c r="T243" s="77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8" t="s">
        <v>167</v>
      </c>
      <c r="AU243" s="18" t="s">
        <v>89</v>
      </c>
    </row>
    <row r="244" s="2" customFormat="1" ht="24.15" customHeight="1">
      <c r="A244" s="37"/>
      <c r="B244" s="178"/>
      <c r="C244" s="179" t="s">
        <v>648</v>
      </c>
      <c r="D244" s="179" t="s">
        <v>162</v>
      </c>
      <c r="E244" s="180" t="s">
        <v>1594</v>
      </c>
      <c r="F244" s="181" t="s">
        <v>1595</v>
      </c>
      <c r="G244" s="182" t="s">
        <v>1591</v>
      </c>
      <c r="H244" s="183">
        <v>10</v>
      </c>
      <c r="I244" s="184"/>
      <c r="J244" s="185">
        <f>ROUND(I244*H244,2)</f>
        <v>0</v>
      </c>
      <c r="K244" s="181" t="s">
        <v>1</v>
      </c>
      <c r="L244" s="38"/>
      <c r="M244" s="186" t="s">
        <v>1</v>
      </c>
      <c r="N244" s="187" t="s">
        <v>47</v>
      </c>
      <c r="O244" s="76"/>
      <c r="P244" s="188">
        <f>O244*H244</f>
        <v>0</v>
      </c>
      <c r="Q244" s="188">
        <v>0</v>
      </c>
      <c r="R244" s="188">
        <f>Q244*H244</f>
        <v>0</v>
      </c>
      <c r="S244" s="188">
        <v>0</v>
      </c>
      <c r="T244" s="189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90" t="s">
        <v>296</v>
      </c>
      <c r="AT244" s="190" t="s">
        <v>162</v>
      </c>
      <c r="AU244" s="190" t="s">
        <v>89</v>
      </c>
      <c r="AY244" s="18" t="s">
        <v>160</v>
      </c>
      <c r="BE244" s="191">
        <f>IF(N244="základní",J244,0)</f>
        <v>0</v>
      </c>
      <c r="BF244" s="191">
        <f>IF(N244="snížená",J244,0)</f>
        <v>0</v>
      </c>
      <c r="BG244" s="191">
        <f>IF(N244="zákl. přenesená",J244,0)</f>
        <v>0</v>
      </c>
      <c r="BH244" s="191">
        <f>IF(N244="sníž. přenesená",J244,0)</f>
        <v>0</v>
      </c>
      <c r="BI244" s="191">
        <f>IF(N244="nulová",J244,0)</f>
        <v>0</v>
      </c>
      <c r="BJ244" s="18" t="s">
        <v>89</v>
      </c>
      <c r="BK244" s="191">
        <f>ROUND(I244*H244,2)</f>
        <v>0</v>
      </c>
      <c r="BL244" s="18" t="s">
        <v>296</v>
      </c>
      <c r="BM244" s="190" t="s">
        <v>2920</v>
      </c>
    </row>
    <row r="245" s="2" customFormat="1">
      <c r="A245" s="37"/>
      <c r="B245" s="38"/>
      <c r="C245" s="37"/>
      <c r="D245" s="192" t="s">
        <v>167</v>
      </c>
      <c r="E245" s="37"/>
      <c r="F245" s="193" t="s">
        <v>1595</v>
      </c>
      <c r="G245" s="37"/>
      <c r="H245" s="37"/>
      <c r="I245" s="194"/>
      <c r="J245" s="37"/>
      <c r="K245" s="37"/>
      <c r="L245" s="38"/>
      <c r="M245" s="195"/>
      <c r="N245" s="196"/>
      <c r="O245" s="76"/>
      <c r="P245" s="76"/>
      <c r="Q245" s="76"/>
      <c r="R245" s="76"/>
      <c r="S245" s="76"/>
      <c r="T245" s="77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8" t="s">
        <v>167</v>
      </c>
      <c r="AU245" s="18" t="s">
        <v>89</v>
      </c>
    </row>
    <row r="246" s="2" customFormat="1" ht="16.5" customHeight="1">
      <c r="A246" s="37"/>
      <c r="B246" s="178"/>
      <c r="C246" s="179" t="s">
        <v>656</v>
      </c>
      <c r="D246" s="179" t="s">
        <v>162</v>
      </c>
      <c r="E246" s="180" t="s">
        <v>1598</v>
      </c>
      <c r="F246" s="181" t="s">
        <v>1599</v>
      </c>
      <c r="G246" s="182" t="s">
        <v>1591</v>
      </c>
      <c r="H246" s="183">
        <v>18</v>
      </c>
      <c r="I246" s="184"/>
      <c r="J246" s="185">
        <f>ROUND(I246*H246,2)</f>
        <v>0</v>
      </c>
      <c r="K246" s="181" t="s">
        <v>1</v>
      </c>
      <c r="L246" s="38"/>
      <c r="M246" s="186" t="s">
        <v>1</v>
      </c>
      <c r="N246" s="187" t="s">
        <v>47</v>
      </c>
      <c r="O246" s="76"/>
      <c r="P246" s="188">
        <f>O246*H246</f>
        <v>0</v>
      </c>
      <c r="Q246" s="188">
        <v>0</v>
      </c>
      <c r="R246" s="188">
        <f>Q246*H246</f>
        <v>0</v>
      </c>
      <c r="S246" s="188">
        <v>0</v>
      </c>
      <c r="T246" s="189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90" t="s">
        <v>296</v>
      </c>
      <c r="AT246" s="190" t="s">
        <v>162</v>
      </c>
      <c r="AU246" s="190" t="s">
        <v>89</v>
      </c>
      <c r="AY246" s="18" t="s">
        <v>160</v>
      </c>
      <c r="BE246" s="191">
        <f>IF(N246="základní",J246,0)</f>
        <v>0</v>
      </c>
      <c r="BF246" s="191">
        <f>IF(N246="snížená",J246,0)</f>
        <v>0</v>
      </c>
      <c r="BG246" s="191">
        <f>IF(N246="zákl. přenesená",J246,0)</f>
        <v>0</v>
      </c>
      <c r="BH246" s="191">
        <f>IF(N246="sníž. přenesená",J246,0)</f>
        <v>0</v>
      </c>
      <c r="BI246" s="191">
        <f>IF(N246="nulová",J246,0)</f>
        <v>0</v>
      </c>
      <c r="BJ246" s="18" t="s">
        <v>89</v>
      </c>
      <c r="BK246" s="191">
        <f>ROUND(I246*H246,2)</f>
        <v>0</v>
      </c>
      <c r="BL246" s="18" t="s">
        <v>296</v>
      </c>
      <c r="BM246" s="190" t="s">
        <v>2921</v>
      </c>
    </row>
    <row r="247" s="2" customFormat="1">
      <c r="A247" s="37"/>
      <c r="B247" s="38"/>
      <c r="C247" s="37"/>
      <c r="D247" s="192" t="s">
        <v>167</v>
      </c>
      <c r="E247" s="37"/>
      <c r="F247" s="193" t="s">
        <v>1599</v>
      </c>
      <c r="G247" s="37"/>
      <c r="H247" s="37"/>
      <c r="I247" s="194"/>
      <c r="J247" s="37"/>
      <c r="K247" s="37"/>
      <c r="L247" s="38"/>
      <c r="M247" s="195"/>
      <c r="N247" s="196"/>
      <c r="O247" s="76"/>
      <c r="P247" s="76"/>
      <c r="Q247" s="76"/>
      <c r="R247" s="76"/>
      <c r="S247" s="76"/>
      <c r="T247" s="77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8" t="s">
        <v>167</v>
      </c>
      <c r="AU247" s="18" t="s">
        <v>89</v>
      </c>
    </row>
    <row r="248" s="2" customFormat="1" ht="21.75" customHeight="1">
      <c r="A248" s="37"/>
      <c r="B248" s="178"/>
      <c r="C248" s="179" t="s">
        <v>661</v>
      </c>
      <c r="D248" s="179" t="s">
        <v>162</v>
      </c>
      <c r="E248" s="180" t="s">
        <v>1603</v>
      </c>
      <c r="F248" s="181" t="s">
        <v>1820</v>
      </c>
      <c r="G248" s="182" t="s">
        <v>1591</v>
      </c>
      <c r="H248" s="183">
        <v>36</v>
      </c>
      <c r="I248" s="184"/>
      <c r="J248" s="185">
        <f>ROUND(I248*H248,2)</f>
        <v>0</v>
      </c>
      <c r="K248" s="181" t="s">
        <v>1</v>
      </c>
      <c r="L248" s="38"/>
      <c r="M248" s="186" t="s">
        <v>1</v>
      </c>
      <c r="N248" s="187" t="s">
        <v>47</v>
      </c>
      <c r="O248" s="76"/>
      <c r="P248" s="188">
        <f>O248*H248</f>
        <v>0</v>
      </c>
      <c r="Q248" s="188">
        <v>0</v>
      </c>
      <c r="R248" s="188">
        <f>Q248*H248</f>
        <v>0</v>
      </c>
      <c r="S248" s="188">
        <v>0</v>
      </c>
      <c r="T248" s="189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90" t="s">
        <v>296</v>
      </c>
      <c r="AT248" s="190" t="s">
        <v>162</v>
      </c>
      <c r="AU248" s="190" t="s">
        <v>89</v>
      </c>
      <c r="AY248" s="18" t="s">
        <v>160</v>
      </c>
      <c r="BE248" s="191">
        <f>IF(N248="základní",J248,0)</f>
        <v>0</v>
      </c>
      <c r="BF248" s="191">
        <f>IF(N248="snížená",J248,0)</f>
        <v>0</v>
      </c>
      <c r="BG248" s="191">
        <f>IF(N248="zákl. přenesená",J248,0)</f>
        <v>0</v>
      </c>
      <c r="BH248" s="191">
        <f>IF(N248="sníž. přenesená",J248,0)</f>
        <v>0</v>
      </c>
      <c r="BI248" s="191">
        <f>IF(N248="nulová",J248,0)</f>
        <v>0</v>
      </c>
      <c r="BJ248" s="18" t="s">
        <v>89</v>
      </c>
      <c r="BK248" s="191">
        <f>ROUND(I248*H248,2)</f>
        <v>0</v>
      </c>
      <c r="BL248" s="18" t="s">
        <v>296</v>
      </c>
      <c r="BM248" s="190" t="s">
        <v>2922</v>
      </c>
    </row>
    <row r="249" s="2" customFormat="1">
      <c r="A249" s="37"/>
      <c r="B249" s="38"/>
      <c r="C249" s="37"/>
      <c r="D249" s="192" t="s">
        <v>167</v>
      </c>
      <c r="E249" s="37"/>
      <c r="F249" s="193" t="s">
        <v>1820</v>
      </c>
      <c r="G249" s="37"/>
      <c r="H249" s="37"/>
      <c r="I249" s="194"/>
      <c r="J249" s="37"/>
      <c r="K249" s="37"/>
      <c r="L249" s="38"/>
      <c r="M249" s="195"/>
      <c r="N249" s="196"/>
      <c r="O249" s="76"/>
      <c r="P249" s="76"/>
      <c r="Q249" s="76"/>
      <c r="R249" s="76"/>
      <c r="S249" s="76"/>
      <c r="T249" s="77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8" t="s">
        <v>167</v>
      </c>
      <c r="AU249" s="18" t="s">
        <v>89</v>
      </c>
    </row>
    <row r="250" s="2" customFormat="1" ht="16.5" customHeight="1">
      <c r="A250" s="37"/>
      <c r="B250" s="178"/>
      <c r="C250" s="179" t="s">
        <v>666</v>
      </c>
      <c r="D250" s="179" t="s">
        <v>162</v>
      </c>
      <c r="E250" s="180" t="s">
        <v>1607</v>
      </c>
      <c r="F250" s="181" t="s">
        <v>1608</v>
      </c>
      <c r="G250" s="182" t="s">
        <v>1591</v>
      </c>
      <c r="H250" s="183">
        <v>8</v>
      </c>
      <c r="I250" s="184"/>
      <c r="J250" s="185">
        <f>ROUND(I250*H250,2)</f>
        <v>0</v>
      </c>
      <c r="K250" s="181" t="s">
        <v>1</v>
      </c>
      <c r="L250" s="38"/>
      <c r="M250" s="186" t="s">
        <v>1</v>
      </c>
      <c r="N250" s="187" t="s">
        <v>47</v>
      </c>
      <c r="O250" s="76"/>
      <c r="P250" s="188">
        <f>O250*H250</f>
        <v>0</v>
      </c>
      <c r="Q250" s="188">
        <v>0</v>
      </c>
      <c r="R250" s="188">
        <f>Q250*H250</f>
        <v>0</v>
      </c>
      <c r="S250" s="188">
        <v>0</v>
      </c>
      <c r="T250" s="189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90" t="s">
        <v>296</v>
      </c>
      <c r="AT250" s="190" t="s">
        <v>162</v>
      </c>
      <c r="AU250" s="190" t="s">
        <v>89</v>
      </c>
      <c r="AY250" s="18" t="s">
        <v>160</v>
      </c>
      <c r="BE250" s="191">
        <f>IF(N250="základní",J250,0)</f>
        <v>0</v>
      </c>
      <c r="BF250" s="191">
        <f>IF(N250="snížená",J250,0)</f>
        <v>0</v>
      </c>
      <c r="BG250" s="191">
        <f>IF(N250="zákl. přenesená",J250,0)</f>
        <v>0</v>
      </c>
      <c r="BH250" s="191">
        <f>IF(N250="sníž. přenesená",J250,0)</f>
        <v>0</v>
      </c>
      <c r="BI250" s="191">
        <f>IF(N250="nulová",J250,0)</f>
        <v>0</v>
      </c>
      <c r="BJ250" s="18" t="s">
        <v>89</v>
      </c>
      <c r="BK250" s="191">
        <f>ROUND(I250*H250,2)</f>
        <v>0</v>
      </c>
      <c r="BL250" s="18" t="s">
        <v>296</v>
      </c>
      <c r="BM250" s="190" t="s">
        <v>2923</v>
      </c>
    </row>
    <row r="251" s="2" customFormat="1">
      <c r="A251" s="37"/>
      <c r="B251" s="38"/>
      <c r="C251" s="37"/>
      <c r="D251" s="192" t="s">
        <v>167</v>
      </c>
      <c r="E251" s="37"/>
      <c r="F251" s="193" t="s">
        <v>1608</v>
      </c>
      <c r="G251" s="37"/>
      <c r="H251" s="37"/>
      <c r="I251" s="194"/>
      <c r="J251" s="37"/>
      <c r="K251" s="37"/>
      <c r="L251" s="38"/>
      <c r="M251" s="195"/>
      <c r="N251" s="196"/>
      <c r="O251" s="76"/>
      <c r="P251" s="76"/>
      <c r="Q251" s="76"/>
      <c r="R251" s="76"/>
      <c r="S251" s="76"/>
      <c r="T251" s="77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8" t="s">
        <v>167</v>
      </c>
      <c r="AU251" s="18" t="s">
        <v>89</v>
      </c>
    </row>
    <row r="252" s="2" customFormat="1" ht="16.5" customHeight="1">
      <c r="A252" s="37"/>
      <c r="B252" s="178"/>
      <c r="C252" s="179" t="s">
        <v>671</v>
      </c>
      <c r="D252" s="179" t="s">
        <v>162</v>
      </c>
      <c r="E252" s="180" t="s">
        <v>1612</v>
      </c>
      <c r="F252" s="181" t="s">
        <v>1613</v>
      </c>
      <c r="G252" s="182" t="s">
        <v>1591</v>
      </c>
      <c r="H252" s="183">
        <v>12</v>
      </c>
      <c r="I252" s="184"/>
      <c r="J252" s="185">
        <f>ROUND(I252*H252,2)</f>
        <v>0</v>
      </c>
      <c r="K252" s="181" t="s">
        <v>1</v>
      </c>
      <c r="L252" s="38"/>
      <c r="M252" s="186" t="s">
        <v>1</v>
      </c>
      <c r="N252" s="187" t="s">
        <v>47</v>
      </c>
      <c r="O252" s="76"/>
      <c r="P252" s="188">
        <f>O252*H252</f>
        <v>0</v>
      </c>
      <c r="Q252" s="188">
        <v>0</v>
      </c>
      <c r="R252" s="188">
        <f>Q252*H252</f>
        <v>0</v>
      </c>
      <c r="S252" s="188">
        <v>0</v>
      </c>
      <c r="T252" s="189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190" t="s">
        <v>296</v>
      </c>
      <c r="AT252" s="190" t="s">
        <v>162</v>
      </c>
      <c r="AU252" s="190" t="s">
        <v>89</v>
      </c>
      <c r="AY252" s="18" t="s">
        <v>160</v>
      </c>
      <c r="BE252" s="191">
        <f>IF(N252="základní",J252,0)</f>
        <v>0</v>
      </c>
      <c r="BF252" s="191">
        <f>IF(N252="snížená",J252,0)</f>
        <v>0</v>
      </c>
      <c r="BG252" s="191">
        <f>IF(N252="zákl. přenesená",J252,0)</f>
        <v>0</v>
      </c>
      <c r="BH252" s="191">
        <f>IF(N252="sníž. přenesená",J252,0)</f>
        <v>0</v>
      </c>
      <c r="BI252" s="191">
        <f>IF(N252="nulová",J252,0)</f>
        <v>0</v>
      </c>
      <c r="BJ252" s="18" t="s">
        <v>89</v>
      </c>
      <c r="BK252" s="191">
        <f>ROUND(I252*H252,2)</f>
        <v>0</v>
      </c>
      <c r="BL252" s="18" t="s">
        <v>296</v>
      </c>
      <c r="BM252" s="190" t="s">
        <v>2924</v>
      </c>
    </row>
    <row r="253" s="2" customFormat="1">
      <c r="A253" s="37"/>
      <c r="B253" s="38"/>
      <c r="C253" s="37"/>
      <c r="D253" s="192" t="s">
        <v>167</v>
      </c>
      <c r="E253" s="37"/>
      <c r="F253" s="193" t="s">
        <v>1615</v>
      </c>
      <c r="G253" s="37"/>
      <c r="H253" s="37"/>
      <c r="I253" s="194"/>
      <c r="J253" s="37"/>
      <c r="K253" s="37"/>
      <c r="L253" s="38"/>
      <c r="M253" s="195"/>
      <c r="N253" s="196"/>
      <c r="O253" s="76"/>
      <c r="P253" s="76"/>
      <c r="Q253" s="76"/>
      <c r="R253" s="76"/>
      <c r="S253" s="76"/>
      <c r="T253" s="77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8" t="s">
        <v>167</v>
      </c>
      <c r="AU253" s="18" t="s">
        <v>89</v>
      </c>
    </row>
    <row r="254" s="2" customFormat="1" ht="24.15" customHeight="1">
      <c r="A254" s="37"/>
      <c r="B254" s="178"/>
      <c r="C254" s="179" t="s">
        <v>676</v>
      </c>
      <c r="D254" s="179" t="s">
        <v>162</v>
      </c>
      <c r="E254" s="180" t="s">
        <v>1617</v>
      </c>
      <c r="F254" s="181" t="s">
        <v>1824</v>
      </c>
      <c r="G254" s="182" t="s">
        <v>1591</v>
      </c>
      <c r="H254" s="183">
        <v>16</v>
      </c>
      <c r="I254" s="184"/>
      <c r="J254" s="185">
        <f>ROUND(I254*H254,2)</f>
        <v>0</v>
      </c>
      <c r="K254" s="181" t="s">
        <v>1</v>
      </c>
      <c r="L254" s="38"/>
      <c r="M254" s="186" t="s">
        <v>1</v>
      </c>
      <c r="N254" s="187" t="s">
        <v>47</v>
      </c>
      <c r="O254" s="76"/>
      <c r="P254" s="188">
        <f>O254*H254</f>
        <v>0</v>
      </c>
      <c r="Q254" s="188">
        <v>0</v>
      </c>
      <c r="R254" s="188">
        <f>Q254*H254</f>
        <v>0</v>
      </c>
      <c r="S254" s="188">
        <v>0</v>
      </c>
      <c r="T254" s="189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90" t="s">
        <v>296</v>
      </c>
      <c r="AT254" s="190" t="s">
        <v>162</v>
      </c>
      <c r="AU254" s="190" t="s">
        <v>89</v>
      </c>
      <c r="AY254" s="18" t="s">
        <v>160</v>
      </c>
      <c r="BE254" s="191">
        <f>IF(N254="základní",J254,0)</f>
        <v>0</v>
      </c>
      <c r="BF254" s="191">
        <f>IF(N254="snížená",J254,0)</f>
        <v>0</v>
      </c>
      <c r="BG254" s="191">
        <f>IF(N254="zákl. přenesená",J254,0)</f>
        <v>0</v>
      </c>
      <c r="BH254" s="191">
        <f>IF(N254="sníž. přenesená",J254,0)</f>
        <v>0</v>
      </c>
      <c r="BI254" s="191">
        <f>IF(N254="nulová",J254,0)</f>
        <v>0</v>
      </c>
      <c r="BJ254" s="18" t="s">
        <v>89</v>
      </c>
      <c r="BK254" s="191">
        <f>ROUND(I254*H254,2)</f>
        <v>0</v>
      </c>
      <c r="BL254" s="18" t="s">
        <v>296</v>
      </c>
      <c r="BM254" s="190" t="s">
        <v>2925</v>
      </c>
    </row>
    <row r="255" s="2" customFormat="1">
      <c r="A255" s="37"/>
      <c r="B255" s="38"/>
      <c r="C255" s="37"/>
      <c r="D255" s="192" t="s">
        <v>167</v>
      </c>
      <c r="E255" s="37"/>
      <c r="F255" s="193" t="s">
        <v>1824</v>
      </c>
      <c r="G255" s="37"/>
      <c r="H255" s="37"/>
      <c r="I255" s="194"/>
      <c r="J255" s="37"/>
      <c r="K255" s="37"/>
      <c r="L255" s="38"/>
      <c r="M255" s="195"/>
      <c r="N255" s="196"/>
      <c r="O255" s="76"/>
      <c r="P255" s="76"/>
      <c r="Q255" s="76"/>
      <c r="R255" s="76"/>
      <c r="S255" s="76"/>
      <c r="T255" s="77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8" t="s">
        <v>167</v>
      </c>
      <c r="AU255" s="18" t="s">
        <v>89</v>
      </c>
    </row>
    <row r="256" s="2" customFormat="1" ht="16.5" customHeight="1">
      <c r="A256" s="37"/>
      <c r="B256" s="178"/>
      <c r="C256" s="179" t="s">
        <v>681</v>
      </c>
      <c r="D256" s="179" t="s">
        <v>162</v>
      </c>
      <c r="E256" s="180" t="s">
        <v>1826</v>
      </c>
      <c r="F256" s="181" t="s">
        <v>1827</v>
      </c>
      <c r="G256" s="182" t="s">
        <v>165</v>
      </c>
      <c r="H256" s="183">
        <v>1</v>
      </c>
      <c r="I256" s="184"/>
      <c r="J256" s="185">
        <f>ROUND(I256*H256,2)</f>
        <v>0</v>
      </c>
      <c r="K256" s="181" t="s">
        <v>1</v>
      </c>
      <c r="L256" s="38"/>
      <c r="M256" s="186" t="s">
        <v>1</v>
      </c>
      <c r="N256" s="187" t="s">
        <v>47</v>
      </c>
      <c r="O256" s="76"/>
      <c r="P256" s="188">
        <f>O256*H256</f>
        <v>0</v>
      </c>
      <c r="Q256" s="188">
        <v>0</v>
      </c>
      <c r="R256" s="188">
        <f>Q256*H256</f>
        <v>0</v>
      </c>
      <c r="S256" s="188">
        <v>0</v>
      </c>
      <c r="T256" s="189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90" t="s">
        <v>1815</v>
      </c>
      <c r="AT256" s="190" t="s">
        <v>162</v>
      </c>
      <c r="AU256" s="190" t="s">
        <v>89</v>
      </c>
      <c r="AY256" s="18" t="s">
        <v>160</v>
      </c>
      <c r="BE256" s="191">
        <f>IF(N256="základní",J256,0)</f>
        <v>0</v>
      </c>
      <c r="BF256" s="191">
        <f>IF(N256="snížená",J256,0)</f>
        <v>0</v>
      </c>
      <c r="BG256" s="191">
        <f>IF(N256="zákl. přenesená",J256,0)</f>
        <v>0</v>
      </c>
      <c r="BH256" s="191">
        <f>IF(N256="sníž. přenesená",J256,0)</f>
        <v>0</v>
      </c>
      <c r="BI256" s="191">
        <f>IF(N256="nulová",J256,0)</f>
        <v>0</v>
      </c>
      <c r="BJ256" s="18" t="s">
        <v>89</v>
      </c>
      <c r="BK256" s="191">
        <f>ROUND(I256*H256,2)</f>
        <v>0</v>
      </c>
      <c r="BL256" s="18" t="s">
        <v>1815</v>
      </c>
      <c r="BM256" s="190" t="s">
        <v>2926</v>
      </c>
    </row>
    <row r="257" s="2" customFormat="1">
      <c r="A257" s="37"/>
      <c r="B257" s="38"/>
      <c r="C257" s="37"/>
      <c r="D257" s="192" t="s">
        <v>167</v>
      </c>
      <c r="E257" s="37"/>
      <c r="F257" s="193" t="s">
        <v>1829</v>
      </c>
      <c r="G257" s="37"/>
      <c r="H257" s="37"/>
      <c r="I257" s="194"/>
      <c r="J257" s="37"/>
      <c r="K257" s="37"/>
      <c r="L257" s="38"/>
      <c r="M257" s="197"/>
      <c r="N257" s="198"/>
      <c r="O257" s="199"/>
      <c r="P257" s="199"/>
      <c r="Q257" s="199"/>
      <c r="R257" s="199"/>
      <c r="S257" s="199"/>
      <c r="T257" s="200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8" t="s">
        <v>167</v>
      </c>
      <c r="AU257" s="18" t="s">
        <v>89</v>
      </c>
    </row>
    <row r="258" s="2" customFormat="1" ht="6.96" customHeight="1">
      <c r="A258" s="37"/>
      <c r="B258" s="59"/>
      <c r="C258" s="60"/>
      <c r="D258" s="60"/>
      <c r="E258" s="60"/>
      <c r="F258" s="60"/>
      <c r="G258" s="60"/>
      <c r="H258" s="60"/>
      <c r="I258" s="60"/>
      <c r="J258" s="60"/>
      <c r="K258" s="60"/>
      <c r="L258" s="38"/>
      <c r="M258" s="37"/>
      <c r="O258" s="37"/>
      <c r="P258" s="37"/>
      <c r="Q258" s="37"/>
      <c r="R258" s="37"/>
      <c r="S258" s="37"/>
      <c r="T258" s="37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</row>
  </sheetData>
  <autoFilter ref="C130:K25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9"/>
      <c r="C3" s="20"/>
      <c r="D3" s="20"/>
      <c r="E3" s="20"/>
      <c r="F3" s="20"/>
      <c r="G3" s="20"/>
      <c r="H3" s="21"/>
    </row>
    <row r="4" s="1" customFormat="1" ht="24.96" customHeight="1">
      <c r="B4" s="21"/>
      <c r="C4" s="22" t="s">
        <v>2927</v>
      </c>
      <c r="H4" s="21"/>
    </row>
    <row r="5" s="1" customFormat="1" ht="12" customHeight="1">
      <c r="B5" s="21"/>
      <c r="C5" s="25" t="s">
        <v>13</v>
      </c>
      <c r="D5" s="35" t="s">
        <v>14</v>
      </c>
      <c r="E5" s="1"/>
      <c r="F5" s="1"/>
      <c r="H5" s="21"/>
    </row>
    <row r="6" s="1" customFormat="1" ht="36.96" customHeight="1">
      <c r="B6" s="21"/>
      <c r="C6" s="28" t="s">
        <v>16</v>
      </c>
      <c r="D6" s="29" t="s">
        <v>17</v>
      </c>
      <c r="E6" s="1"/>
      <c r="F6" s="1"/>
      <c r="H6" s="21"/>
    </row>
    <row r="7" s="1" customFormat="1" ht="24.75" customHeight="1">
      <c r="B7" s="21"/>
      <c r="C7" s="31" t="s">
        <v>23</v>
      </c>
      <c r="D7" s="68" t="str">
        <f>'Rekapitulace stavby'!AN8</f>
        <v>28. 4. 2023</v>
      </c>
      <c r="H7" s="21"/>
    </row>
    <row r="8" s="2" customFormat="1" ht="10.8" customHeight="1">
      <c r="A8" s="37"/>
      <c r="B8" s="38"/>
      <c r="C8" s="37"/>
      <c r="D8" s="37"/>
      <c r="E8" s="37"/>
      <c r="F8" s="37"/>
      <c r="G8" s="37"/>
      <c r="H8" s="38"/>
    </row>
    <row r="9" s="11" customFormat="1" ht="29.28" customHeight="1">
      <c r="A9" s="155"/>
      <c r="B9" s="156"/>
      <c r="C9" s="157" t="s">
        <v>63</v>
      </c>
      <c r="D9" s="158" t="s">
        <v>64</v>
      </c>
      <c r="E9" s="158" t="s">
        <v>146</v>
      </c>
      <c r="F9" s="159" t="s">
        <v>2928</v>
      </c>
      <c r="G9" s="155"/>
      <c r="H9" s="156"/>
    </row>
    <row r="10" s="2" customFormat="1" ht="26.4" customHeight="1">
      <c r="A10" s="37"/>
      <c r="B10" s="38"/>
      <c r="C10" s="237" t="s">
        <v>2929</v>
      </c>
      <c r="D10" s="237" t="s">
        <v>104</v>
      </c>
      <c r="E10" s="37"/>
      <c r="F10" s="37"/>
      <c r="G10" s="37"/>
      <c r="H10" s="38"/>
    </row>
    <row r="11" s="2" customFormat="1" ht="16.8" customHeight="1">
      <c r="A11" s="37"/>
      <c r="B11" s="38"/>
      <c r="C11" s="238" t="s">
        <v>2930</v>
      </c>
      <c r="D11" s="239" t="s">
        <v>2931</v>
      </c>
      <c r="E11" s="240" t="s">
        <v>244</v>
      </c>
      <c r="F11" s="241">
        <v>31.16</v>
      </c>
      <c r="G11" s="37"/>
      <c r="H11" s="38"/>
    </row>
    <row r="12" s="2" customFormat="1" ht="16.8" customHeight="1">
      <c r="A12" s="37"/>
      <c r="B12" s="38"/>
      <c r="C12" s="242" t="s">
        <v>1</v>
      </c>
      <c r="D12" s="242" t="s">
        <v>2932</v>
      </c>
      <c r="E12" s="18" t="s">
        <v>1</v>
      </c>
      <c r="F12" s="243">
        <v>31.16</v>
      </c>
      <c r="G12" s="37"/>
      <c r="H12" s="38"/>
    </row>
    <row r="13" s="2" customFormat="1" ht="16.8" customHeight="1">
      <c r="A13" s="37"/>
      <c r="B13" s="38"/>
      <c r="C13" s="242" t="s">
        <v>1</v>
      </c>
      <c r="D13" s="242" t="s">
        <v>250</v>
      </c>
      <c r="E13" s="18" t="s">
        <v>1</v>
      </c>
      <c r="F13" s="243">
        <v>31.16</v>
      </c>
      <c r="G13" s="37"/>
      <c r="H13" s="38"/>
    </row>
    <row r="14" s="2" customFormat="1" ht="16.8" customHeight="1">
      <c r="A14" s="37"/>
      <c r="B14" s="38"/>
      <c r="C14" s="238" t="s">
        <v>2933</v>
      </c>
      <c r="D14" s="239" t="s">
        <v>2934</v>
      </c>
      <c r="E14" s="240" t="s">
        <v>244</v>
      </c>
      <c r="F14" s="241">
        <v>95.450000000000003</v>
      </c>
      <c r="G14" s="37"/>
      <c r="H14" s="38"/>
    </row>
    <row r="15" s="2" customFormat="1" ht="16.8" customHeight="1">
      <c r="A15" s="37"/>
      <c r="B15" s="38"/>
      <c r="C15" s="242" t="s">
        <v>1</v>
      </c>
      <c r="D15" s="242" t="s">
        <v>2935</v>
      </c>
      <c r="E15" s="18" t="s">
        <v>1</v>
      </c>
      <c r="F15" s="243">
        <v>95.450000000000003</v>
      </c>
      <c r="G15" s="37"/>
      <c r="H15" s="38"/>
    </row>
    <row r="16" s="2" customFormat="1" ht="16.8" customHeight="1">
      <c r="A16" s="37"/>
      <c r="B16" s="38"/>
      <c r="C16" s="242" t="s">
        <v>1</v>
      </c>
      <c r="D16" s="242" t="s">
        <v>250</v>
      </c>
      <c r="E16" s="18" t="s">
        <v>1</v>
      </c>
      <c r="F16" s="243">
        <v>95.450000000000003</v>
      </c>
      <c r="G16" s="37"/>
      <c r="H16" s="38"/>
    </row>
    <row r="17" s="2" customFormat="1" ht="7.44" customHeight="1">
      <c r="A17" s="37"/>
      <c r="B17" s="59"/>
      <c r="C17" s="60"/>
      <c r="D17" s="60"/>
      <c r="E17" s="60"/>
      <c r="F17" s="60"/>
      <c r="G17" s="60"/>
      <c r="H17" s="38"/>
    </row>
    <row r="18" s="2" customFormat="1">
      <c r="A18" s="37"/>
      <c r="B18" s="37"/>
      <c r="C18" s="37"/>
      <c r="D18" s="37"/>
      <c r="E18" s="37"/>
      <c r="F18" s="37"/>
      <c r="G18" s="37"/>
      <c r="H18" s="37"/>
    </row>
  </sheetData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91</v>
      </c>
    </row>
    <row r="4" s="1" customFormat="1" ht="24.96" customHeight="1">
      <c r="B4" s="21"/>
      <c r="D4" s="22" t="s">
        <v>131</v>
      </c>
      <c r="L4" s="21"/>
      <c r="M4" s="12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6.25" customHeight="1">
      <c r="B7" s="21"/>
      <c r="E7" s="128" t="str">
        <f>'Rekapitulace stavby'!K6</f>
        <v>SOŠ, SOU a ZŠ Třešť - oprava kotelny a rozvodů ÚT na hlavní budově v Černovicích</v>
      </c>
      <c r="F7" s="31"/>
      <c r="G7" s="31"/>
      <c r="H7" s="31"/>
      <c r="L7" s="21"/>
    </row>
    <row r="8" s="1" customFormat="1" ht="12" customHeight="1">
      <c r="B8" s="21"/>
      <c r="D8" s="31" t="s">
        <v>132</v>
      </c>
      <c r="L8" s="21"/>
    </row>
    <row r="9" s="2" customFormat="1" ht="16.5" customHeight="1">
      <c r="A9" s="37"/>
      <c r="B9" s="38"/>
      <c r="C9" s="37"/>
      <c r="D9" s="37"/>
      <c r="E9" s="128" t="s">
        <v>133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134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135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19</v>
      </c>
      <c r="G13" s="37"/>
      <c r="H13" s="37"/>
      <c r="I13" s="31" t="s">
        <v>20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21</v>
      </c>
      <c r="E14" s="37"/>
      <c r="F14" s="26" t="s">
        <v>22</v>
      </c>
      <c r="G14" s="37"/>
      <c r="H14" s="37"/>
      <c r="I14" s="31" t="s">
        <v>23</v>
      </c>
      <c r="J14" s="68" t="str">
        <f>'Rekapitulace stavby'!AN8</f>
        <v>28. 4. 2023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25</v>
      </c>
      <c r="E16" s="37"/>
      <c r="F16" s="37"/>
      <c r="G16" s="37"/>
      <c r="H16" s="37"/>
      <c r="I16" s="31" t="s">
        <v>26</v>
      </c>
      <c r="J16" s="26" t="s">
        <v>27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28</v>
      </c>
      <c r="F17" s="37"/>
      <c r="G17" s="37"/>
      <c r="H17" s="37"/>
      <c r="I17" s="31" t="s">
        <v>29</v>
      </c>
      <c r="J17" s="26" t="s">
        <v>30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31</v>
      </c>
      <c r="E19" s="37"/>
      <c r="F19" s="37"/>
      <c r="G19" s="37"/>
      <c r="H19" s="37"/>
      <c r="I19" s="31" t="s">
        <v>26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29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33</v>
      </c>
      <c r="E22" s="37"/>
      <c r="F22" s="37"/>
      <c r="G22" s="37"/>
      <c r="H22" s="37"/>
      <c r="I22" s="31" t="s">
        <v>26</v>
      </c>
      <c r="J22" s="26" t="s">
        <v>34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35</v>
      </c>
      <c r="F23" s="37"/>
      <c r="G23" s="37"/>
      <c r="H23" s="37"/>
      <c r="I23" s="31" t="s">
        <v>29</v>
      </c>
      <c r="J23" s="26" t="s">
        <v>36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38</v>
      </c>
      <c r="E25" s="37"/>
      <c r="F25" s="37"/>
      <c r="G25" s="37"/>
      <c r="H25" s="37"/>
      <c r="I25" s="31" t="s">
        <v>26</v>
      </c>
      <c r="J25" s="26" t="str">
        <f>IF('Rekapitulace stavby'!AN19="","",'Rekapitulace stavby'!AN19)</f>
        <v/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tr">
        <f>IF('Rekapitulace stavby'!E20="","",'Rekapitulace stavby'!E20)</f>
        <v xml:space="preserve"> </v>
      </c>
      <c r="F26" s="37"/>
      <c r="G26" s="37"/>
      <c r="H26" s="37"/>
      <c r="I26" s="31" t="s">
        <v>29</v>
      </c>
      <c r="J26" s="26" t="str">
        <f>IF('Rekapitulace stavby'!AN20="","",'Rekapitulace stavby'!AN20)</f>
        <v/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40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238.5" customHeight="1">
      <c r="A29" s="129"/>
      <c r="B29" s="130"/>
      <c r="C29" s="129"/>
      <c r="D29" s="129"/>
      <c r="E29" s="35" t="s">
        <v>136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2" t="s">
        <v>42</v>
      </c>
      <c r="E32" s="37"/>
      <c r="F32" s="37"/>
      <c r="G32" s="37"/>
      <c r="H32" s="37"/>
      <c r="I32" s="37"/>
      <c r="J32" s="95">
        <f>ROUND(J122,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44</v>
      </c>
      <c r="G34" s="37"/>
      <c r="H34" s="37"/>
      <c r="I34" s="42" t="s">
        <v>43</v>
      </c>
      <c r="J34" s="42" t="s">
        <v>45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3" t="s">
        <v>46</v>
      </c>
      <c r="E35" s="31" t="s">
        <v>47</v>
      </c>
      <c r="F35" s="134">
        <f>ROUND((SUM(BE122:BE150)),  2)</f>
        <v>0</v>
      </c>
      <c r="G35" s="37"/>
      <c r="H35" s="37"/>
      <c r="I35" s="135">
        <v>0.20999999999999999</v>
      </c>
      <c r="J35" s="134">
        <f>ROUND(((SUM(BE122:BE150))*I35),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48</v>
      </c>
      <c r="F36" s="134">
        <f>ROUND((SUM(BF122:BF150)),  2)</f>
        <v>0</v>
      </c>
      <c r="G36" s="37"/>
      <c r="H36" s="37"/>
      <c r="I36" s="135">
        <v>0.14999999999999999</v>
      </c>
      <c r="J36" s="134">
        <f>ROUND(((SUM(BF122:BF150))*I36),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49</v>
      </c>
      <c r="F37" s="134">
        <f>ROUND((SUM(BG122:BG150)),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50</v>
      </c>
      <c r="F38" s="134">
        <f>ROUND((SUM(BH122:BH150)),  2)</f>
        <v>0</v>
      </c>
      <c r="G38" s="37"/>
      <c r="H38" s="37"/>
      <c r="I38" s="135">
        <v>0.14999999999999999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51</v>
      </c>
      <c r="F39" s="134">
        <f>ROUND((SUM(BI122:BI150)),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6"/>
      <c r="D41" s="137" t="s">
        <v>52</v>
      </c>
      <c r="E41" s="80"/>
      <c r="F41" s="80"/>
      <c r="G41" s="138" t="s">
        <v>53</v>
      </c>
      <c r="H41" s="139" t="s">
        <v>54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55</v>
      </c>
      <c r="E50" s="56"/>
      <c r="F50" s="56"/>
      <c r="G50" s="55" t="s">
        <v>56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57</v>
      </c>
      <c r="E61" s="40"/>
      <c r="F61" s="142" t="s">
        <v>58</v>
      </c>
      <c r="G61" s="57" t="s">
        <v>57</v>
      </c>
      <c r="H61" s="40"/>
      <c r="I61" s="40"/>
      <c r="J61" s="143" t="s">
        <v>58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59</v>
      </c>
      <c r="E65" s="58"/>
      <c r="F65" s="58"/>
      <c r="G65" s="55" t="s">
        <v>60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57</v>
      </c>
      <c r="E76" s="40"/>
      <c r="F76" s="142" t="s">
        <v>58</v>
      </c>
      <c r="G76" s="57" t="s">
        <v>57</v>
      </c>
      <c r="H76" s="40"/>
      <c r="I76" s="40"/>
      <c r="J76" s="143" t="s">
        <v>58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137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7"/>
      <c r="D85" s="37"/>
      <c r="E85" s="128" t="str">
        <f>E7</f>
        <v>SOŠ, SOU a ZŠ Třešť - oprava kotelny a rozvodů ÚT na hlavní budově v Černovicích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132</v>
      </c>
      <c r="L86" s="21"/>
    </row>
    <row r="87" s="2" customFormat="1" ht="16.5" customHeight="1">
      <c r="A87" s="37"/>
      <c r="B87" s="38"/>
      <c r="C87" s="37"/>
      <c r="D87" s="37"/>
      <c r="E87" s="128" t="s">
        <v>133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134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VRN - Vedlejší a ostatní náklady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7"/>
      <c r="E91" s="37"/>
      <c r="F91" s="26" t="str">
        <f>F14</f>
        <v>Černovice, Mariánské náměstí</v>
      </c>
      <c r="G91" s="37"/>
      <c r="H91" s="37"/>
      <c r="I91" s="31" t="s">
        <v>23</v>
      </c>
      <c r="J91" s="68" t="str">
        <f>IF(J14="","",J14)</f>
        <v>28. 4. 2023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31" t="s">
        <v>25</v>
      </c>
      <c r="D93" s="37"/>
      <c r="E93" s="37"/>
      <c r="F93" s="26" t="str">
        <f>E17</f>
        <v>Kraj Vysočina</v>
      </c>
      <c r="G93" s="37"/>
      <c r="H93" s="37"/>
      <c r="I93" s="31" t="s">
        <v>33</v>
      </c>
      <c r="J93" s="35" t="str">
        <f>E23</f>
        <v>PROJEKT CENTRUM NOVA s.r.o.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31</v>
      </c>
      <c r="D94" s="37"/>
      <c r="E94" s="37"/>
      <c r="F94" s="26" t="str">
        <f>IF(E20="","",E20)</f>
        <v>Vyplň údaj</v>
      </c>
      <c r="G94" s="37"/>
      <c r="H94" s="37"/>
      <c r="I94" s="31" t="s">
        <v>38</v>
      </c>
      <c r="J94" s="35" t="str">
        <f>E26</f>
        <v xml:space="preserve"> 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138</v>
      </c>
      <c r="D96" s="136"/>
      <c r="E96" s="136"/>
      <c r="F96" s="136"/>
      <c r="G96" s="136"/>
      <c r="H96" s="136"/>
      <c r="I96" s="136"/>
      <c r="J96" s="145" t="s">
        <v>139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140</v>
      </c>
      <c r="D98" s="37"/>
      <c r="E98" s="37"/>
      <c r="F98" s="37"/>
      <c r="G98" s="37"/>
      <c r="H98" s="37"/>
      <c r="I98" s="37"/>
      <c r="J98" s="95">
        <f>J122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141</v>
      </c>
    </row>
    <row r="99" s="9" customFormat="1" ht="24.96" customHeight="1">
      <c r="A99" s="9"/>
      <c r="B99" s="147"/>
      <c r="C99" s="9"/>
      <c r="D99" s="148" t="s">
        <v>142</v>
      </c>
      <c r="E99" s="149"/>
      <c r="F99" s="149"/>
      <c r="G99" s="149"/>
      <c r="H99" s="149"/>
      <c r="I99" s="149"/>
      <c r="J99" s="150">
        <f>J123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1"/>
      <c r="C100" s="10"/>
      <c r="D100" s="152" t="s">
        <v>143</v>
      </c>
      <c r="E100" s="153"/>
      <c r="F100" s="153"/>
      <c r="G100" s="153"/>
      <c r="H100" s="153"/>
      <c r="I100" s="153"/>
      <c r="J100" s="154">
        <f>J124</f>
        <v>0</v>
      </c>
      <c r="K100" s="10"/>
      <c r="L100" s="15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7"/>
      <c r="D101" s="37"/>
      <c r="E101" s="37"/>
      <c r="F101" s="37"/>
      <c r="G101" s="37"/>
      <c r="H101" s="37"/>
      <c r="I101" s="37"/>
      <c r="J101" s="37"/>
      <c r="K101" s="37"/>
      <c r="L101" s="54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144</v>
      </c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7"/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6.25" customHeight="1">
      <c r="A110" s="37"/>
      <c r="B110" s="38"/>
      <c r="C110" s="37"/>
      <c r="D110" s="37"/>
      <c r="E110" s="128" t="str">
        <f>E7</f>
        <v>SOŠ, SOU a ZŠ Třešť - oprava kotelny a rozvodů ÚT na hlavní budově v Černovicích</v>
      </c>
      <c r="F110" s="31"/>
      <c r="G110" s="31"/>
      <c r="H110" s="31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1" customFormat="1" ht="12" customHeight="1">
      <c r="B111" s="21"/>
      <c r="C111" s="31" t="s">
        <v>132</v>
      </c>
      <c r="L111" s="21"/>
    </row>
    <row r="112" s="2" customFormat="1" ht="16.5" customHeight="1">
      <c r="A112" s="37"/>
      <c r="B112" s="38"/>
      <c r="C112" s="37"/>
      <c r="D112" s="37"/>
      <c r="E112" s="128" t="s">
        <v>133</v>
      </c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134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7"/>
      <c r="D114" s="37"/>
      <c r="E114" s="66" t="str">
        <f>E11</f>
        <v>VRN - Vedlejší a ostatní náklady</v>
      </c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21</v>
      </c>
      <c r="D116" s="37"/>
      <c r="E116" s="37"/>
      <c r="F116" s="26" t="str">
        <f>F14</f>
        <v>Černovice, Mariánské náměstí</v>
      </c>
      <c r="G116" s="37"/>
      <c r="H116" s="37"/>
      <c r="I116" s="31" t="s">
        <v>23</v>
      </c>
      <c r="J116" s="68" t="str">
        <f>IF(J14="","",J14)</f>
        <v>28. 4. 2023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25.65" customHeight="1">
      <c r="A118" s="37"/>
      <c r="B118" s="38"/>
      <c r="C118" s="31" t="s">
        <v>25</v>
      </c>
      <c r="D118" s="37"/>
      <c r="E118" s="37"/>
      <c r="F118" s="26" t="str">
        <f>E17</f>
        <v>Kraj Vysočina</v>
      </c>
      <c r="G118" s="37"/>
      <c r="H118" s="37"/>
      <c r="I118" s="31" t="s">
        <v>33</v>
      </c>
      <c r="J118" s="35" t="str">
        <f>E23</f>
        <v>PROJEKT CENTRUM NOVA s.r.o.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31</v>
      </c>
      <c r="D119" s="37"/>
      <c r="E119" s="37"/>
      <c r="F119" s="26" t="str">
        <f>IF(E20="","",E20)</f>
        <v>Vyplň údaj</v>
      </c>
      <c r="G119" s="37"/>
      <c r="H119" s="37"/>
      <c r="I119" s="31" t="s">
        <v>38</v>
      </c>
      <c r="J119" s="35" t="str">
        <f>E26</f>
        <v xml:space="preserve"> 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55"/>
      <c r="B121" s="156"/>
      <c r="C121" s="157" t="s">
        <v>145</v>
      </c>
      <c r="D121" s="158" t="s">
        <v>67</v>
      </c>
      <c r="E121" s="158" t="s">
        <v>63</v>
      </c>
      <c r="F121" s="158" t="s">
        <v>64</v>
      </c>
      <c r="G121" s="158" t="s">
        <v>146</v>
      </c>
      <c r="H121" s="158" t="s">
        <v>147</v>
      </c>
      <c r="I121" s="158" t="s">
        <v>148</v>
      </c>
      <c r="J121" s="158" t="s">
        <v>139</v>
      </c>
      <c r="K121" s="159" t="s">
        <v>149</v>
      </c>
      <c r="L121" s="160"/>
      <c r="M121" s="85" t="s">
        <v>1</v>
      </c>
      <c r="N121" s="86" t="s">
        <v>46</v>
      </c>
      <c r="O121" s="86" t="s">
        <v>150</v>
      </c>
      <c r="P121" s="86" t="s">
        <v>151</v>
      </c>
      <c r="Q121" s="86" t="s">
        <v>152</v>
      </c>
      <c r="R121" s="86" t="s">
        <v>153</v>
      </c>
      <c r="S121" s="86" t="s">
        <v>154</v>
      </c>
      <c r="T121" s="87" t="s">
        <v>155</v>
      </c>
      <c r="U121" s="155"/>
      <c r="V121" s="155"/>
      <c r="W121" s="155"/>
      <c r="X121" s="155"/>
      <c r="Y121" s="155"/>
      <c r="Z121" s="155"/>
      <c r="AA121" s="155"/>
      <c r="AB121" s="155"/>
      <c r="AC121" s="155"/>
      <c r="AD121" s="155"/>
      <c r="AE121" s="155"/>
    </row>
    <row r="122" s="2" customFormat="1" ht="22.8" customHeight="1">
      <c r="A122" s="37"/>
      <c r="B122" s="38"/>
      <c r="C122" s="92" t="s">
        <v>156</v>
      </c>
      <c r="D122" s="37"/>
      <c r="E122" s="37"/>
      <c r="F122" s="37"/>
      <c r="G122" s="37"/>
      <c r="H122" s="37"/>
      <c r="I122" s="37"/>
      <c r="J122" s="161">
        <f>BK122</f>
        <v>0</v>
      </c>
      <c r="K122" s="37"/>
      <c r="L122" s="38"/>
      <c r="M122" s="88"/>
      <c r="N122" s="72"/>
      <c r="O122" s="89"/>
      <c r="P122" s="162">
        <f>P123</f>
        <v>0</v>
      </c>
      <c r="Q122" s="89"/>
      <c r="R122" s="162">
        <f>R123</f>
        <v>0</v>
      </c>
      <c r="S122" s="89"/>
      <c r="T122" s="163">
        <f>T123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8" t="s">
        <v>81</v>
      </c>
      <c r="AU122" s="18" t="s">
        <v>141</v>
      </c>
      <c r="BK122" s="164">
        <f>BK123</f>
        <v>0</v>
      </c>
    </row>
    <row r="123" s="12" customFormat="1" ht="25.92" customHeight="1">
      <c r="A123" s="12"/>
      <c r="B123" s="165"/>
      <c r="C123" s="12"/>
      <c r="D123" s="166" t="s">
        <v>81</v>
      </c>
      <c r="E123" s="167" t="s">
        <v>157</v>
      </c>
      <c r="F123" s="167" t="s">
        <v>158</v>
      </c>
      <c r="G123" s="12"/>
      <c r="H123" s="12"/>
      <c r="I123" s="168"/>
      <c r="J123" s="169">
        <f>BK123</f>
        <v>0</v>
      </c>
      <c r="K123" s="12"/>
      <c r="L123" s="165"/>
      <c r="M123" s="170"/>
      <c r="N123" s="171"/>
      <c r="O123" s="171"/>
      <c r="P123" s="172">
        <f>P124</f>
        <v>0</v>
      </c>
      <c r="Q123" s="171"/>
      <c r="R123" s="172">
        <f>R124</f>
        <v>0</v>
      </c>
      <c r="S123" s="171"/>
      <c r="T123" s="173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6" t="s">
        <v>159</v>
      </c>
      <c r="AT123" s="174" t="s">
        <v>81</v>
      </c>
      <c r="AU123" s="174" t="s">
        <v>82</v>
      </c>
      <c r="AY123" s="166" t="s">
        <v>160</v>
      </c>
      <c r="BK123" s="175">
        <f>BK124</f>
        <v>0</v>
      </c>
    </row>
    <row r="124" s="12" customFormat="1" ht="22.8" customHeight="1">
      <c r="A124" s="12"/>
      <c r="B124" s="165"/>
      <c r="C124" s="12"/>
      <c r="D124" s="166" t="s">
        <v>81</v>
      </c>
      <c r="E124" s="176" t="s">
        <v>161</v>
      </c>
      <c r="F124" s="176" t="s">
        <v>93</v>
      </c>
      <c r="G124" s="12"/>
      <c r="H124" s="12"/>
      <c r="I124" s="168"/>
      <c r="J124" s="177">
        <f>BK124</f>
        <v>0</v>
      </c>
      <c r="K124" s="12"/>
      <c r="L124" s="165"/>
      <c r="M124" s="170"/>
      <c r="N124" s="171"/>
      <c r="O124" s="171"/>
      <c r="P124" s="172">
        <f>SUM(P125:P150)</f>
        <v>0</v>
      </c>
      <c r="Q124" s="171"/>
      <c r="R124" s="172">
        <f>SUM(R125:R150)</f>
        <v>0</v>
      </c>
      <c r="S124" s="171"/>
      <c r="T124" s="173">
        <f>SUM(T125:T150)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6" t="s">
        <v>159</v>
      </c>
      <c r="AT124" s="174" t="s">
        <v>81</v>
      </c>
      <c r="AU124" s="174" t="s">
        <v>89</v>
      </c>
      <c r="AY124" s="166" t="s">
        <v>160</v>
      </c>
      <c r="BK124" s="175">
        <f>SUM(BK125:BK150)</f>
        <v>0</v>
      </c>
    </row>
    <row r="125" s="2" customFormat="1" ht="16.5" customHeight="1">
      <c r="A125" s="37"/>
      <c r="B125" s="178"/>
      <c r="C125" s="179" t="s">
        <v>89</v>
      </c>
      <c r="D125" s="179" t="s">
        <v>162</v>
      </c>
      <c r="E125" s="180" t="s">
        <v>163</v>
      </c>
      <c r="F125" s="181" t="s">
        <v>164</v>
      </c>
      <c r="G125" s="182" t="s">
        <v>165</v>
      </c>
      <c r="H125" s="183">
        <v>1</v>
      </c>
      <c r="I125" s="184"/>
      <c r="J125" s="185">
        <f>ROUND(I125*H125,2)</f>
        <v>0</v>
      </c>
      <c r="K125" s="181" t="s">
        <v>1</v>
      </c>
      <c r="L125" s="38"/>
      <c r="M125" s="186" t="s">
        <v>1</v>
      </c>
      <c r="N125" s="187" t="s">
        <v>47</v>
      </c>
      <c r="O125" s="76"/>
      <c r="P125" s="188">
        <f>O125*H125</f>
        <v>0</v>
      </c>
      <c r="Q125" s="188">
        <v>0</v>
      </c>
      <c r="R125" s="188">
        <f>Q125*H125</f>
        <v>0</v>
      </c>
      <c r="S125" s="188">
        <v>0</v>
      </c>
      <c r="T125" s="18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90" t="s">
        <v>159</v>
      </c>
      <c r="AT125" s="190" t="s">
        <v>162</v>
      </c>
      <c r="AU125" s="190" t="s">
        <v>91</v>
      </c>
      <c r="AY125" s="18" t="s">
        <v>160</v>
      </c>
      <c r="BE125" s="191">
        <f>IF(N125="základní",J125,0)</f>
        <v>0</v>
      </c>
      <c r="BF125" s="191">
        <f>IF(N125="snížená",J125,0)</f>
        <v>0</v>
      </c>
      <c r="BG125" s="191">
        <f>IF(N125="zákl. přenesená",J125,0)</f>
        <v>0</v>
      </c>
      <c r="BH125" s="191">
        <f>IF(N125="sníž. přenesená",J125,0)</f>
        <v>0</v>
      </c>
      <c r="BI125" s="191">
        <f>IF(N125="nulová",J125,0)</f>
        <v>0</v>
      </c>
      <c r="BJ125" s="18" t="s">
        <v>89</v>
      </c>
      <c r="BK125" s="191">
        <f>ROUND(I125*H125,2)</f>
        <v>0</v>
      </c>
      <c r="BL125" s="18" t="s">
        <v>159</v>
      </c>
      <c r="BM125" s="190" t="s">
        <v>166</v>
      </c>
    </row>
    <row r="126" s="2" customFormat="1">
      <c r="A126" s="37"/>
      <c r="B126" s="38"/>
      <c r="C126" s="37"/>
      <c r="D126" s="192" t="s">
        <v>167</v>
      </c>
      <c r="E126" s="37"/>
      <c r="F126" s="193" t="s">
        <v>168</v>
      </c>
      <c r="G126" s="37"/>
      <c r="H126" s="37"/>
      <c r="I126" s="194"/>
      <c r="J126" s="37"/>
      <c r="K126" s="37"/>
      <c r="L126" s="38"/>
      <c r="M126" s="195"/>
      <c r="N126" s="196"/>
      <c r="O126" s="76"/>
      <c r="P126" s="76"/>
      <c r="Q126" s="76"/>
      <c r="R126" s="76"/>
      <c r="S126" s="76"/>
      <c r="T126" s="7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167</v>
      </c>
      <c r="AU126" s="18" t="s">
        <v>91</v>
      </c>
    </row>
    <row r="127" s="2" customFormat="1" ht="16.5" customHeight="1">
      <c r="A127" s="37"/>
      <c r="B127" s="178"/>
      <c r="C127" s="179" t="s">
        <v>91</v>
      </c>
      <c r="D127" s="179" t="s">
        <v>162</v>
      </c>
      <c r="E127" s="180" t="s">
        <v>169</v>
      </c>
      <c r="F127" s="181" t="s">
        <v>170</v>
      </c>
      <c r="G127" s="182" t="s">
        <v>165</v>
      </c>
      <c r="H127" s="183">
        <v>1</v>
      </c>
      <c r="I127" s="184"/>
      <c r="J127" s="185">
        <f>ROUND(I127*H127,2)</f>
        <v>0</v>
      </c>
      <c r="K127" s="181" t="s">
        <v>1</v>
      </c>
      <c r="L127" s="38"/>
      <c r="M127" s="186" t="s">
        <v>1</v>
      </c>
      <c r="N127" s="187" t="s">
        <v>47</v>
      </c>
      <c r="O127" s="76"/>
      <c r="P127" s="188">
        <f>O127*H127</f>
        <v>0</v>
      </c>
      <c r="Q127" s="188">
        <v>0</v>
      </c>
      <c r="R127" s="188">
        <f>Q127*H127</f>
        <v>0</v>
      </c>
      <c r="S127" s="188">
        <v>0</v>
      </c>
      <c r="T127" s="18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90" t="s">
        <v>159</v>
      </c>
      <c r="AT127" s="190" t="s">
        <v>162</v>
      </c>
      <c r="AU127" s="190" t="s">
        <v>91</v>
      </c>
      <c r="AY127" s="18" t="s">
        <v>160</v>
      </c>
      <c r="BE127" s="191">
        <f>IF(N127="základní",J127,0)</f>
        <v>0</v>
      </c>
      <c r="BF127" s="191">
        <f>IF(N127="snížená",J127,0)</f>
        <v>0</v>
      </c>
      <c r="BG127" s="191">
        <f>IF(N127="zákl. přenesená",J127,0)</f>
        <v>0</v>
      </c>
      <c r="BH127" s="191">
        <f>IF(N127="sníž. přenesená",J127,0)</f>
        <v>0</v>
      </c>
      <c r="BI127" s="191">
        <f>IF(N127="nulová",J127,0)</f>
        <v>0</v>
      </c>
      <c r="BJ127" s="18" t="s">
        <v>89</v>
      </c>
      <c r="BK127" s="191">
        <f>ROUND(I127*H127,2)</f>
        <v>0</v>
      </c>
      <c r="BL127" s="18" t="s">
        <v>159</v>
      </c>
      <c r="BM127" s="190" t="s">
        <v>171</v>
      </c>
    </row>
    <row r="128" s="2" customFormat="1">
      <c r="A128" s="37"/>
      <c r="B128" s="38"/>
      <c r="C128" s="37"/>
      <c r="D128" s="192" t="s">
        <v>167</v>
      </c>
      <c r="E128" s="37"/>
      <c r="F128" s="193" t="s">
        <v>172</v>
      </c>
      <c r="G128" s="37"/>
      <c r="H128" s="37"/>
      <c r="I128" s="194"/>
      <c r="J128" s="37"/>
      <c r="K128" s="37"/>
      <c r="L128" s="38"/>
      <c r="M128" s="195"/>
      <c r="N128" s="196"/>
      <c r="O128" s="76"/>
      <c r="P128" s="76"/>
      <c r="Q128" s="76"/>
      <c r="R128" s="76"/>
      <c r="S128" s="76"/>
      <c r="T128" s="7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8" t="s">
        <v>167</v>
      </c>
      <c r="AU128" s="18" t="s">
        <v>91</v>
      </c>
    </row>
    <row r="129" s="2" customFormat="1" ht="16.5" customHeight="1">
      <c r="A129" s="37"/>
      <c r="B129" s="178"/>
      <c r="C129" s="179" t="s">
        <v>173</v>
      </c>
      <c r="D129" s="179" t="s">
        <v>162</v>
      </c>
      <c r="E129" s="180" t="s">
        <v>174</v>
      </c>
      <c r="F129" s="181" t="s">
        <v>175</v>
      </c>
      <c r="G129" s="182" t="s">
        <v>165</v>
      </c>
      <c r="H129" s="183">
        <v>1</v>
      </c>
      <c r="I129" s="184"/>
      <c r="J129" s="185">
        <f>ROUND(I129*H129,2)</f>
        <v>0</v>
      </c>
      <c r="K129" s="181" t="s">
        <v>1</v>
      </c>
      <c r="L129" s="38"/>
      <c r="M129" s="186" t="s">
        <v>1</v>
      </c>
      <c r="N129" s="187" t="s">
        <v>47</v>
      </c>
      <c r="O129" s="76"/>
      <c r="P129" s="188">
        <f>O129*H129</f>
        <v>0</v>
      </c>
      <c r="Q129" s="188">
        <v>0</v>
      </c>
      <c r="R129" s="188">
        <f>Q129*H129</f>
        <v>0</v>
      </c>
      <c r="S129" s="188">
        <v>0</v>
      </c>
      <c r="T129" s="18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0" t="s">
        <v>159</v>
      </c>
      <c r="AT129" s="190" t="s">
        <v>162</v>
      </c>
      <c r="AU129" s="190" t="s">
        <v>91</v>
      </c>
      <c r="AY129" s="18" t="s">
        <v>160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18" t="s">
        <v>89</v>
      </c>
      <c r="BK129" s="191">
        <f>ROUND(I129*H129,2)</f>
        <v>0</v>
      </c>
      <c r="BL129" s="18" t="s">
        <v>159</v>
      </c>
      <c r="BM129" s="190" t="s">
        <v>176</v>
      </c>
    </row>
    <row r="130" s="2" customFormat="1">
      <c r="A130" s="37"/>
      <c r="B130" s="38"/>
      <c r="C130" s="37"/>
      <c r="D130" s="192" t="s">
        <v>167</v>
      </c>
      <c r="E130" s="37"/>
      <c r="F130" s="193" t="s">
        <v>177</v>
      </c>
      <c r="G130" s="37"/>
      <c r="H130" s="37"/>
      <c r="I130" s="194"/>
      <c r="J130" s="37"/>
      <c r="K130" s="37"/>
      <c r="L130" s="38"/>
      <c r="M130" s="195"/>
      <c r="N130" s="196"/>
      <c r="O130" s="76"/>
      <c r="P130" s="76"/>
      <c r="Q130" s="76"/>
      <c r="R130" s="76"/>
      <c r="S130" s="76"/>
      <c r="T130" s="7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8" t="s">
        <v>167</v>
      </c>
      <c r="AU130" s="18" t="s">
        <v>91</v>
      </c>
    </row>
    <row r="131" s="2" customFormat="1" ht="24.15" customHeight="1">
      <c r="A131" s="37"/>
      <c r="B131" s="178"/>
      <c r="C131" s="179" t="s">
        <v>159</v>
      </c>
      <c r="D131" s="179" t="s">
        <v>162</v>
      </c>
      <c r="E131" s="180" t="s">
        <v>178</v>
      </c>
      <c r="F131" s="181" t="s">
        <v>179</v>
      </c>
      <c r="G131" s="182" t="s">
        <v>165</v>
      </c>
      <c r="H131" s="183">
        <v>1</v>
      </c>
      <c r="I131" s="184"/>
      <c r="J131" s="185">
        <f>ROUND(I131*H131,2)</f>
        <v>0</v>
      </c>
      <c r="K131" s="181" t="s">
        <v>1</v>
      </c>
      <c r="L131" s="38"/>
      <c r="M131" s="186" t="s">
        <v>1</v>
      </c>
      <c r="N131" s="187" t="s">
        <v>47</v>
      </c>
      <c r="O131" s="76"/>
      <c r="P131" s="188">
        <f>O131*H131</f>
        <v>0</v>
      </c>
      <c r="Q131" s="188">
        <v>0</v>
      </c>
      <c r="R131" s="188">
        <f>Q131*H131</f>
        <v>0</v>
      </c>
      <c r="S131" s="188">
        <v>0</v>
      </c>
      <c r="T131" s="18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0" t="s">
        <v>159</v>
      </c>
      <c r="AT131" s="190" t="s">
        <v>162</v>
      </c>
      <c r="AU131" s="190" t="s">
        <v>91</v>
      </c>
      <c r="AY131" s="18" t="s">
        <v>160</v>
      </c>
      <c r="BE131" s="191">
        <f>IF(N131="základní",J131,0)</f>
        <v>0</v>
      </c>
      <c r="BF131" s="191">
        <f>IF(N131="snížená",J131,0)</f>
        <v>0</v>
      </c>
      <c r="BG131" s="191">
        <f>IF(N131="zákl. přenesená",J131,0)</f>
        <v>0</v>
      </c>
      <c r="BH131" s="191">
        <f>IF(N131="sníž. přenesená",J131,0)</f>
        <v>0</v>
      </c>
      <c r="BI131" s="191">
        <f>IF(N131="nulová",J131,0)</f>
        <v>0</v>
      </c>
      <c r="BJ131" s="18" t="s">
        <v>89</v>
      </c>
      <c r="BK131" s="191">
        <f>ROUND(I131*H131,2)</f>
        <v>0</v>
      </c>
      <c r="BL131" s="18" t="s">
        <v>159</v>
      </c>
      <c r="BM131" s="190" t="s">
        <v>180</v>
      </c>
    </row>
    <row r="132" s="2" customFormat="1">
      <c r="A132" s="37"/>
      <c r="B132" s="38"/>
      <c r="C132" s="37"/>
      <c r="D132" s="192" t="s">
        <v>167</v>
      </c>
      <c r="E132" s="37"/>
      <c r="F132" s="193" t="s">
        <v>181</v>
      </c>
      <c r="G132" s="37"/>
      <c r="H132" s="37"/>
      <c r="I132" s="194"/>
      <c r="J132" s="37"/>
      <c r="K132" s="37"/>
      <c r="L132" s="38"/>
      <c r="M132" s="195"/>
      <c r="N132" s="196"/>
      <c r="O132" s="76"/>
      <c r="P132" s="76"/>
      <c r="Q132" s="76"/>
      <c r="R132" s="76"/>
      <c r="S132" s="76"/>
      <c r="T132" s="7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8" t="s">
        <v>167</v>
      </c>
      <c r="AU132" s="18" t="s">
        <v>91</v>
      </c>
    </row>
    <row r="133" s="2" customFormat="1" ht="33" customHeight="1">
      <c r="A133" s="37"/>
      <c r="B133" s="178"/>
      <c r="C133" s="179" t="s">
        <v>182</v>
      </c>
      <c r="D133" s="179" t="s">
        <v>162</v>
      </c>
      <c r="E133" s="180" t="s">
        <v>183</v>
      </c>
      <c r="F133" s="181" t="s">
        <v>184</v>
      </c>
      <c r="G133" s="182" t="s">
        <v>165</v>
      </c>
      <c r="H133" s="183">
        <v>1</v>
      </c>
      <c r="I133" s="184"/>
      <c r="J133" s="185">
        <f>ROUND(I133*H133,2)</f>
        <v>0</v>
      </c>
      <c r="K133" s="181" t="s">
        <v>1</v>
      </c>
      <c r="L133" s="38"/>
      <c r="M133" s="186" t="s">
        <v>1</v>
      </c>
      <c r="N133" s="187" t="s">
        <v>47</v>
      </c>
      <c r="O133" s="76"/>
      <c r="P133" s="188">
        <f>O133*H133</f>
        <v>0</v>
      </c>
      <c r="Q133" s="188">
        <v>0</v>
      </c>
      <c r="R133" s="188">
        <f>Q133*H133</f>
        <v>0</v>
      </c>
      <c r="S133" s="188">
        <v>0</v>
      </c>
      <c r="T133" s="18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0" t="s">
        <v>159</v>
      </c>
      <c r="AT133" s="190" t="s">
        <v>162</v>
      </c>
      <c r="AU133" s="190" t="s">
        <v>91</v>
      </c>
      <c r="AY133" s="18" t="s">
        <v>160</v>
      </c>
      <c r="BE133" s="191">
        <f>IF(N133="základní",J133,0)</f>
        <v>0</v>
      </c>
      <c r="BF133" s="191">
        <f>IF(N133="snížená",J133,0)</f>
        <v>0</v>
      </c>
      <c r="BG133" s="191">
        <f>IF(N133="zákl. přenesená",J133,0)</f>
        <v>0</v>
      </c>
      <c r="BH133" s="191">
        <f>IF(N133="sníž. přenesená",J133,0)</f>
        <v>0</v>
      </c>
      <c r="BI133" s="191">
        <f>IF(N133="nulová",J133,0)</f>
        <v>0</v>
      </c>
      <c r="BJ133" s="18" t="s">
        <v>89</v>
      </c>
      <c r="BK133" s="191">
        <f>ROUND(I133*H133,2)</f>
        <v>0</v>
      </c>
      <c r="BL133" s="18" t="s">
        <v>159</v>
      </c>
      <c r="BM133" s="190" t="s">
        <v>185</v>
      </c>
    </row>
    <row r="134" s="2" customFormat="1">
      <c r="A134" s="37"/>
      <c r="B134" s="38"/>
      <c r="C134" s="37"/>
      <c r="D134" s="192" t="s">
        <v>167</v>
      </c>
      <c r="E134" s="37"/>
      <c r="F134" s="193" t="s">
        <v>186</v>
      </c>
      <c r="G134" s="37"/>
      <c r="H134" s="37"/>
      <c r="I134" s="194"/>
      <c r="J134" s="37"/>
      <c r="K134" s="37"/>
      <c r="L134" s="38"/>
      <c r="M134" s="195"/>
      <c r="N134" s="196"/>
      <c r="O134" s="76"/>
      <c r="P134" s="76"/>
      <c r="Q134" s="76"/>
      <c r="R134" s="76"/>
      <c r="S134" s="76"/>
      <c r="T134" s="7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8" t="s">
        <v>167</v>
      </c>
      <c r="AU134" s="18" t="s">
        <v>91</v>
      </c>
    </row>
    <row r="135" s="2" customFormat="1" ht="16.5" customHeight="1">
      <c r="A135" s="37"/>
      <c r="B135" s="178"/>
      <c r="C135" s="179" t="s">
        <v>187</v>
      </c>
      <c r="D135" s="179" t="s">
        <v>162</v>
      </c>
      <c r="E135" s="180" t="s">
        <v>188</v>
      </c>
      <c r="F135" s="181" t="s">
        <v>189</v>
      </c>
      <c r="G135" s="182" t="s">
        <v>165</v>
      </c>
      <c r="H135" s="183">
        <v>1</v>
      </c>
      <c r="I135" s="184"/>
      <c r="J135" s="185">
        <f>ROUND(I135*H135,2)</f>
        <v>0</v>
      </c>
      <c r="K135" s="181" t="s">
        <v>1</v>
      </c>
      <c r="L135" s="38"/>
      <c r="M135" s="186" t="s">
        <v>1</v>
      </c>
      <c r="N135" s="187" t="s">
        <v>47</v>
      </c>
      <c r="O135" s="76"/>
      <c r="P135" s="188">
        <f>O135*H135</f>
        <v>0</v>
      </c>
      <c r="Q135" s="188">
        <v>0</v>
      </c>
      <c r="R135" s="188">
        <f>Q135*H135</f>
        <v>0</v>
      </c>
      <c r="S135" s="188">
        <v>0</v>
      </c>
      <c r="T135" s="18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0" t="s">
        <v>159</v>
      </c>
      <c r="AT135" s="190" t="s">
        <v>162</v>
      </c>
      <c r="AU135" s="190" t="s">
        <v>91</v>
      </c>
      <c r="AY135" s="18" t="s">
        <v>160</v>
      </c>
      <c r="BE135" s="191">
        <f>IF(N135="základní",J135,0)</f>
        <v>0</v>
      </c>
      <c r="BF135" s="191">
        <f>IF(N135="snížená",J135,0)</f>
        <v>0</v>
      </c>
      <c r="BG135" s="191">
        <f>IF(N135="zákl. přenesená",J135,0)</f>
        <v>0</v>
      </c>
      <c r="BH135" s="191">
        <f>IF(N135="sníž. přenesená",J135,0)</f>
        <v>0</v>
      </c>
      <c r="BI135" s="191">
        <f>IF(N135="nulová",J135,0)</f>
        <v>0</v>
      </c>
      <c r="BJ135" s="18" t="s">
        <v>89</v>
      </c>
      <c r="BK135" s="191">
        <f>ROUND(I135*H135,2)</f>
        <v>0</v>
      </c>
      <c r="BL135" s="18" t="s">
        <v>159</v>
      </c>
      <c r="BM135" s="190" t="s">
        <v>190</v>
      </c>
    </row>
    <row r="136" s="2" customFormat="1">
      <c r="A136" s="37"/>
      <c r="B136" s="38"/>
      <c r="C136" s="37"/>
      <c r="D136" s="192" t="s">
        <v>167</v>
      </c>
      <c r="E136" s="37"/>
      <c r="F136" s="193" t="s">
        <v>191</v>
      </c>
      <c r="G136" s="37"/>
      <c r="H136" s="37"/>
      <c r="I136" s="194"/>
      <c r="J136" s="37"/>
      <c r="K136" s="37"/>
      <c r="L136" s="38"/>
      <c r="M136" s="195"/>
      <c r="N136" s="196"/>
      <c r="O136" s="76"/>
      <c r="P136" s="76"/>
      <c r="Q136" s="76"/>
      <c r="R136" s="76"/>
      <c r="S136" s="76"/>
      <c r="T136" s="7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8" t="s">
        <v>167</v>
      </c>
      <c r="AU136" s="18" t="s">
        <v>91</v>
      </c>
    </row>
    <row r="137" s="2" customFormat="1" ht="16.5" customHeight="1">
      <c r="A137" s="37"/>
      <c r="B137" s="178"/>
      <c r="C137" s="179" t="s">
        <v>192</v>
      </c>
      <c r="D137" s="179" t="s">
        <v>162</v>
      </c>
      <c r="E137" s="180" t="s">
        <v>193</v>
      </c>
      <c r="F137" s="181" t="s">
        <v>194</v>
      </c>
      <c r="G137" s="182" t="s">
        <v>165</v>
      </c>
      <c r="H137" s="183">
        <v>1</v>
      </c>
      <c r="I137" s="184"/>
      <c r="J137" s="185">
        <f>ROUND(I137*H137,2)</f>
        <v>0</v>
      </c>
      <c r="K137" s="181" t="s">
        <v>1</v>
      </c>
      <c r="L137" s="38"/>
      <c r="M137" s="186" t="s">
        <v>1</v>
      </c>
      <c r="N137" s="187" t="s">
        <v>47</v>
      </c>
      <c r="O137" s="76"/>
      <c r="P137" s="188">
        <f>O137*H137</f>
        <v>0</v>
      </c>
      <c r="Q137" s="188">
        <v>0</v>
      </c>
      <c r="R137" s="188">
        <f>Q137*H137</f>
        <v>0</v>
      </c>
      <c r="S137" s="188">
        <v>0</v>
      </c>
      <c r="T137" s="18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0" t="s">
        <v>159</v>
      </c>
      <c r="AT137" s="190" t="s">
        <v>162</v>
      </c>
      <c r="AU137" s="190" t="s">
        <v>91</v>
      </c>
      <c r="AY137" s="18" t="s">
        <v>160</v>
      </c>
      <c r="BE137" s="191">
        <f>IF(N137="základní",J137,0)</f>
        <v>0</v>
      </c>
      <c r="BF137" s="191">
        <f>IF(N137="snížená",J137,0)</f>
        <v>0</v>
      </c>
      <c r="BG137" s="191">
        <f>IF(N137="zákl. přenesená",J137,0)</f>
        <v>0</v>
      </c>
      <c r="BH137" s="191">
        <f>IF(N137="sníž. přenesená",J137,0)</f>
        <v>0</v>
      </c>
      <c r="BI137" s="191">
        <f>IF(N137="nulová",J137,0)</f>
        <v>0</v>
      </c>
      <c r="BJ137" s="18" t="s">
        <v>89</v>
      </c>
      <c r="BK137" s="191">
        <f>ROUND(I137*H137,2)</f>
        <v>0</v>
      </c>
      <c r="BL137" s="18" t="s">
        <v>159</v>
      </c>
      <c r="BM137" s="190" t="s">
        <v>195</v>
      </c>
    </row>
    <row r="138" s="2" customFormat="1">
      <c r="A138" s="37"/>
      <c r="B138" s="38"/>
      <c r="C138" s="37"/>
      <c r="D138" s="192" t="s">
        <v>167</v>
      </c>
      <c r="E138" s="37"/>
      <c r="F138" s="193" t="s">
        <v>196</v>
      </c>
      <c r="G138" s="37"/>
      <c r="H138" s="37"/>
      <c r="I138" s="194"/>
      <c r="J138" s="37"/>
      <c r="K138" s="37"/>
      <c r="L138" s="38"/>
      <c r="M138" s="195"/>
      <c r="N138" s="196"/>
      <c r="O138" s="76"/>
      <c r="P138" s="76"/>
      <c r="Q138" s="76"/>
      <c r="R138" s="76"/>
      <c r="S138" s="76"/>
      <c r="T138" s="7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8" t="s">
        <v>167</v>
      </c>
      <c r="AU138" s="18" t="s">
        <v>91</v>
      </c>
    </row>
    <row r="139" s="2" customFormat="1" ht="16.5" customHeight="1">
      <c r="A139" s="37"/>
      <c r="B139" s="178"/>
      <c r="C139" s="179" t="s">
        <v>197</v>
      </c>
      <c r="D139" s="179" t="s">
        <v>162</v>
      </c>
      <c r="E139" s="180" t="s">
        <v>198</v>
      </c>
      <c r="F139" s="181" t="s">
        <v>199</v>
      </c>
      <c r="G139" s="182" t="s">
        <v>165</v>
      </c>
      <c r="H139" s="183">
        <v>1</v>
      </c>
      <c r="I139" s="184"/>
      <c r="J139" s="185">
        <f>ROUND(I139*H139,2)</f>
        <v>0</v>
      </c>
      <c r="K139" s="181" t="s">
        <v>1</v>
      </c>
      <c r="L139" s="38"/>
      <c r="M139" s="186" t="s">
        <v>1</v>
      </c>
      <c r="N139" s="187" t="s">
        <v>47</v>
      </c>
      <c r="O139" s="76"/>
      <c r="P139" s="188">
        <f>O139*H139</f>
        <v>0</v>
      </c>
      <c r="Q139" s="188">
        <v>0</v>
      </c>
      <c r="R139" s="188">
        <f>Q139*H139</f>
        <v>0</v>
      </c>
      <c r="S139" s="188">
        <v>0</v>
      </c>
      <c r="T139" s="18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0" t="s">
        <v>159</v>
      </c>
      <c r="AT139" s="190" t="s">
        <v>162</v>
      </c>
      <c r="AU139" s="190" t="s">
        <v>91</v>
      </c>
      <c r="AY139" s="18" t="s">
        <v>160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8" t="s">
        <v>89</v>
      </c>
      <c r="BK139" s="191">
        <f>ROUND(I139*H139,2)</f>
        <v>0</v>
      </c>
      <c r="BL139" s="18" t="s">
        <v>159</v>
      </c>
      <c r="BM139" s="190" t="s">
        <v>200</v>
      </c>
    </row>
    <row r="140" s="2" customFormat="1">
      <c r="A140" s="37"/>
      <c r="B140" s="38"/>
      <c r="C140" s="37"/>
      <c r="D140" s="192" t="s">
        <v>167</v>
      </c>
      <c r="E140" s="37"/>
      <c r="F140" s="193" t="s">
        <v>201</v>
      </c>
      <c r="G140" s="37"/>
      <c r="H140" s="37"/>
      <c r="I140" s="194"/>
      <c r="J140" s="37"/>
      <c r="K140" s="37"/>
      <c r="L140" s="38"/>
      <c r="M140" s="195"/>
      <c r="N140" s="196"/>
      <c r="O140" s="76"/>
      <c r="P140" s="76"/>
      <c r="Q140" s="76"/>
      <c r="R140" s="76"/>
      <c r="S140" s="76"/>
      <c r="T140" s="7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8" t="s">
        <v>167</v>
      </c>
      <c r="AU140" s="18" t="s">
        <v>91</v>
      </c>
    </row>
    <row r="141" s="2" customFormat="1" ht="24.15" customHeight="1">
      <c r="A141" s="37"/>
      <c r="B141" s="178"/>
      <c r="C141" s="179" t="s">
        <v>202</v>
      </c>
      <c r="D141" s="179" t="s">
        <v>162</v>
      </c>
      <c r="E141" s="180" t="s">
        <v>203</v>
      </c>
      <c r="F141" s="181" t="s">
        <v>204</v>
      </c>
      <c r="G141" s="182" t="s">
        <v>165</v>
      </c>
      <c r="H141" s="183">
        <v>1</v>
      </c>
      <c r="I141" s="184"/>
      <c r="J141" s="185">
        <f>ROUND(I141*H141,2)</f>
        <v>0</v>
      </c>
      <c r="K141" s="181" t="s">
        <v>1</v>
      </c>
      <c r="L141" s="38"/>
      <c r="M141" s="186" t="s">
        <v>1</v>
      </c>
      <c r="N141" s="187" t="s">
        <v>47</v>
      </c>
      <c r="O141" s="76"/>
      <c r="P141" s="188">
        <f>O141*H141</f>
        <v>0</v>
      </c>
      <c r="Q141" s="188">
        <v>0</v>
      </c>
      <c r="R141" s="188">
        <f>Q141*H141</f>
        <v>0</v>
      </c>
      <c r="S141" s="188">
        <v>0</v>
      </c>
      <c r="T141" s="18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0" t="s">
        <v>159</v>
      </c>
      <c r="AT141" s="190" t="s">
        <v>162</v>
      </c>
      <c r="AU141" s="190" t="s">
        <v>91</v>
      </c>
      <c r="AY141" s="18" t="s">
        <v>160</v>
      </c>
      <c r="BE141" s="191">
        <f>IF(N141="základní",J141,0)</f>
        <v>0</v>
      </c>
      <c r="BF141" s="191">
        <f>IF(N141="snížená",J141,0)</f>
        <v>0</v>
      </c>
      <c r="BG141" s="191">
        <f>IF(N141="zákl. přenesená",J141,0)</f>
        <v>0</v>
      </c>
      <c r="BH141" s="191">
        <f>IF(N141="sníž. přenesená",J141,0)</f>
        <v>0</v>
      </c>
      <c r="BI141" s="191">
        <f>IF(N141="nulová",J141,0)</f>
        <v>0</v>
      </c>
      <c r="BJ141" s="18" t="s">
        <v>89</v>
      </c>
      <c r="BK141" s="191">
        <f>ROUND(I141*H141,2)</f>
        <v>0</v>
      </c>
      <c r="BL141" s="18" t="s">
        <v>159</v>
      </c>
      <c r="BM141" s="190" t="s">
        <v>205</v>
      </c>
    </row>
    <row r="142" s="2" customFormat="1">
      <c r="A142" s="37"/>
      <c r="B142" s="38"/>
      <c r="C142" s="37"/>
      <c r="D142" s="192" t="s">
        <v>167</v>
      </c>
      <c r="E142" s="37"/>
      <c r="F142" s="193" t="s">
        <v>206</v>
      </c>
      <c r="G142" s="37"/>
      <c r="H142" s="37"/>
      <c r="I142" s="194"/>
      <c r="J142" s="37"/>
      <c r="K142" s="37"/>
      <c r="L142" s="38"/>
      <c r="M142" s="195"/>
      <c r="N142" s="196"/>
      <c r="O142" s="76"/>
      <c r="P142" s="76"/>
      <c r="Q142" s="76"/>
      <c r="R142" s="76"/>
      <c r="S142" s="76"/>
      <c r="T142" s="7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8" t="s">
        <v>167</v>
      </c>
      <c r="AU142" s="18" t="s">
        <v>91</v>
      </c>
    </row>
    <row r="143" s="2" customFormat="1" ht="16.5" customHeight="1">
      <c r="A143" s="37"/>
      <c r="B143" s="178"/>
      <c r="C143" s="179" t="s">
        <v>207</v>
      </c>
      <c r="D143" s="179" t="s">
        <v>162</v>
      </c>
      <c r="E143" s="180" t="s">
        <v>208</v>
      </c>
      <c r="F143" s="181" t="s">
        <v>209</v>
      </c>
      <c r="G143" s="182" t="s">
        <v>165</v>
      </c>
      <c r="H143" s="183">
        <v>1</v>
      </c>
      <c r="I143" s="184"/>
      <c r="J143" s="185">
        <f>ROUND(I143*H143,2)</f>
        <v>0</v>
      </c>
      <c r="K143" s="181" t="s">
        <v>1</v>
      </c>
      <c r="L143" s="38"/>
      <c r="M143" s="186" t="s">
        <v>1</v>
      </c>
      <c r="N143" s="187" t="s">
        <v>47</v>
      </c>
      <c r="O143" s="76"/>
      <c r="P143" s="188">
        <f>O143*H143</f>
        <v>0</v>
      </c>
      <c r="Q143" s="188">
        <v>0</v>
      </c>
      <c r="R143" s="188">
        <f>Q143*H143</f>
        <v>0</v>
      </c>
      <c r="S143" s="188">
        <v>0</v>
      </c>
      <c r="T143" s="18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0" t="s">
        <v>159</v>
      </c>
      <c r="AT143" s="190" t="s">
        <v>162</v>
      </c>
      <c r="AU143" s="190" t="s">
        <v>91</v>
      </c>
      <c r="AY143" s="18" t="s">
        <v>160</v>
      </c>
      <c r="BE143" s="191">
        <f>IF(N143="základní",J143,0)</f>
        <v>0</v>
      </c>
      <c r="BF143" s="191">
        <f>IF(N143="snížená",J143,0)</f>
        <v>0</v>
      </c>
      <c r="BG143" s="191">
        <f>IF(N143="zákl. přenesená",J143,0)</f>
        <v>0</v>
      </c>
      <c r="BH143" s="191">
        <f>IF(N143="sníž. přenesená",J143,0)</f>
        <v>0</v>
      </c>
      <c r="BI143" s="191">
        <f>IF(N143="nulová",J143,0)</f>
        <v>0</v>
      </c>
      <c r="BJ143" s="18" t="s">
        <v>89</v>
      </c>
      <c r="BK143" s="191">
        <f>ROUND(I143*H143,2)</f>
        <v>0</v>
      </c>
      <c r="BL143" s="18" t="s">
        <v>159</v>
      </c>
      <c r="BM143" s="190" t="s">
        <v>210</v>
      </c>
    </row>
    <row r="144" s="2" customFormat="1">
      <c r="A144" s="37"/>
      <c r="B144" s="38"/>
      <c r="C144" s="37"/>
      <c r="D144" s="192" t="s">
        <v>167</v>
      </c>
      <c r="E144" s="37"/>
      <c r="F144" s="193" t="s">
        <v>211</v>
      </c>
      <c r="G144" s="37"/>
      <c r="H144" s="37"/>
      <c r="I144" s="194"/>
      <c r="J144" s="37"/>
      <c r="K144" s="37"/>
      <c r="L144" s="38"/>
      <c r="M144" s="195"/>
      <c r="N144" s="196"/>
      <c r="O144" s="76"/>
      <c r="P144" s="76"/>
      <c r="Q144" s="76"/>
      <c r="R144" s="76"/>
      <c r="S144" s="76"/>
      <c r="T144" s="7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8" t="s">
        <v>167</v>
      </c>
      <c r="AU144" s="18" t="s">
        <v>91</v>
      </c>
    </row>
    <row r="145" s="2" customFormat="1" ht="24.15" customHeight="1">
      <c r="A145" s="37"/>
      <c r="B145" s="178"/>
      <c r="C145" s="179" t="s">
        <v>212</v>
      </c>
      <c r="D145" s="179" t="s">
        <v>162</v>
      </c>
      <c r="E145" s="180" t="s">
        <v>213</v>
      </c>
      <c r="F145" s="181" t="s">
        <v>214</v>
      </c>
      <c r="G145" s="182" t="s">
        <v>165</v>
      </c>
      <c r="H145" s="183">
        <v>1</v>
      </c>
      <c r="I145" s="184"/>
      <c r="J145" s="185">
        <f>ROUND(I145*H145,2)</f>
        <v>0</v>
      </c>
      <c r="K145" s="181" t="s">
        <v>1</v>
      </c>
      <c r="L145" s="38"/>
      <c r="M145" s="186" t="s">
        <v>1</v>
      </c>
      <c r="N145" s="187" t="s">
        <v>47</v>
      </c>
      <c r="O145" s="76"/>
      <c r="P145" s="188">
        <f>O145*H145</f>
        <v>0</v>
      </c>
      <c r="Q145" s="188">
        <v>0</v>
      </c>
      <c r="R145" s="188">
        <f>Q145*H145</f>
        <v>0</v>
      </c>
      <c r="S145" s="188">
        <v>0</v>
      </c>
      <c r="T145" s="18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0" t="s">
        <v>159</v>
      </c>
      <c r="AT145" s="190" t="s">
        <v>162</v>
      </c>
      <c r="AU145" s="190" t="s">
        <v>91</v>
      </c>
      <c r="AY145" s="18" t="s">
        <v>160</v>
      </c>
      <c r="BE145" s="191">
        <f>IF(N145="základní",J145,0)</f>
        <v>0</v>
      </c>
      <c r="BF145" s="191">
        <f>IF(N145="snížená",J145,0)</f>
        <v>0</v>
      </c>
      <c r="BG145" s="191">
        <f>IF(N145="zákl. přenesená",J145,0)</f>
        <v>0</v>
      </c>
      <c r="BH145" s="191">
        <f>IF(N145="sníž. přenesená",J145,0)</f>
        <v>0</v>
      </c>
      <c r="BI145" s="191">
        <f>IF(N145="nulová",J145,0)</f>
        <v>0</v>
      </c>
      <c r="BJ145" s="18" t="s">
        <v>89</v>
      </c>
      <c r="BK145" s="191">
        <f>ROUND(I145*H145,2)</f>
        <v>0</v>
      </c>
      <c r="BL145" s="18" t="s">
        <v>159</v>
      </c>
      <c r="BM145" s="190" t="s">
        <v>215</v>
      </c>
    </row>
    <row r="146" s="2" customFormat="1">
      <c r="A146" s="37"/>
      <c r="B146" s="38"/>
      <c r="C146" s="37"/>
      <c r="D146" s="192" t="s">
        <v>167</v>
      </c>
      <c r="E146" s="37"/>
      <c r="F146" s="193" t="s">
        <v>216</v>
      </c>
      <c r="G146" s="37"/>
      <c r="H146" s="37"/>
      <c r="I146" s="194"/>
      <c r="J146" s="37"/>
      <c r="K146" s="37"/>
      <c r="L146" s="38"/>
      <c r="M146" s="195"/>
      <c r="N146" s="196"/>
      <c r="O146" s="76"/>
      <c r="P146" s="76"/>
      <c r="Q146" s="76"/>
      <c r="R146" s="76"/>
      <c r="S146" s="76"/>
      <c r="T146" s="7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8" t="s">
        <v>167</v>
      </c>
      <c r="AU146" s="18" t="s">
        <v>91</v>
      </c>
    </row>
    <row r="147" s="2" customFormat="1" ht="24.15" customHeight="1">
      <c r="A147" s="37"/>
      <c r="B147" s="178"/>
      <c r="C147" s="179" t="s">
        <v>217</v>
      </c>
      <c r="D147" s="179" t="s">
        <v>162</v>
      </c>
      <c r="E147" s="180" t="s">
        <v>218</v>
      </c>
      <c r="F147" s="181" t="s">
        <v>219</v>
      </c>
      <c r="G147" s="182" t="s">
        <v>220</v>
      </c>
      <c r="H147" s="183">
        <v>1</v>
      </c>
      <c r="I147" s="184"/>
      <c r="J147" s="185">
        <f>ROUND(I147*H147,2)</f>
        <v>0</v>
      </c>
      <c r="K147" s="181" t="s">
        <v>1</v>
      </c>
      <c r="L147" s="38"/>
      <c r="M147" s="186" t="s">
        <v>1</v>
      </c>
      <c r="N147" s="187" t="s">
        <v>47</v>
      </c>
      <c r="O147" s="76"/>
      <c r="P147" s="188">
        <f>O147*H147</f>
        <v>0</v>
      </c>
      <c r="Q147" s="188">
        <v>0</v>
      </c>
      <c r="R147" s="188">
        <f>Q147*H147</f>
        <v>0</v>
      </c>
      <c r="S147" s="188">
        <v>0</v>
      </c>
      <c r="T147" s="18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0" t="s">
        <v>159</v>
      </c>
      <c r="AT147" s="190" t="s">
        <v>162</v>
      </c>
      <c r="AU147" s="190" t="s">
        <v>91</v>
      </c>
      <c r="AY147" s="18" t="s">
        <v>160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18" t="s">
        <v>89</v>
      </c>
      <c r="BK147" s="191">
        <f>ROUND(I147*H147,2)</f>
        <v>0</v>
      </c>
      <c r="BL147" s="18" t="s">
        <v>159</v>
      </c>
      <c r="BM147" s="190" t="s">
        <v>221</v>
      </c>
    </row>
    <row r="148" s="2" customFormat="1">
      <c r="A148" s="37"/>
      <c r="B148" s="38"/>
      <c r="C148" s="37"/>
      <c r="D148" s="192" t="s">
        <v>167</v>
      </c>
      <c r="E148" s="37"/>
      <c r="F148" s="193" t="s">
        <v>222</v>
      </c>
      <c r="G148" s="37"/>
      <c r="H148" s="37"/>
      <c r="I148" s="194"/>
      <c r="J148" s="37"/>
      <c r="K148" s="37"/>
      <c r="L148" s="38"/>
      <c r="M148" s="195"/>
      <c r="N148" s="196"/>
      <c r="O148" s="76"/>
      <c r="P148" s="76"/>
      <c r="Q148" s="76"/>
      <c r="R148" s="76"/>
      <c r="S148" s="76"/>
      <c r="T148" s="7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8" t="s">
        <v>167</v>
      </c>
      <c r="AU148" s="18" t="s">
        <v>91</v>
      </c>
    </row>
    <row r="149" s="2" customFormat="1" ht="21.75" customHeight="1">
      <c r="A149" s="37"/>
      <c r="B149" s="178"/>
      <c r="C149" s="179" t="s">
        <v>223</v>
      </c>
      <c r="D149" s="179" t="s">
        <v>162</v>
      </c>
      <c r="E149" s="180" t="s">
        <v>224</v>
      </c>
      <c r="F149" s="181" t="s">
        <v>225</v>
      </c>
      <c r="G149" s="182" t="s">
        <v>165</v>
      </c>
      <c r="H149" s="183">
        <v>1</v>
      </c>
      <c r="I149" s="184"/>
      <c r="J149" s="185">
        <f>ROUND(I149*H149,2)</f>
        <v>0</v>
      </c>
      <c r="K149" s="181" t="s">
        <v>1</v>
      </c>
      <c r="L149" s="38"/>
      <c r="M149" s="186" t="s">
        <v>1</v>
      </c>
      <c r="N149" s="187" t="s">
        <v>47</v>
      </c>
      <c r="O149" s="76"/>
      <c r="P149" s="188">
        <f>O149*H149</f>
        <v>0</v>
      </c>
      <c r="Q149" s="188">
        <v>0</v>
      </c>
      <c r="R149" s="188">
        <f>Q149*H149</f>
        <v>0</v>
      </c>
      <c r="S149" s="188">
        <v>0</v>
      </c>
      <c r="T149" s="18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0" t="s">
        <v>159</v>
      </c>
      <c r="AT149" s="190" t="s">
        <v>162</v>
      </c>
      <c r="AU149" s="190" t="s">
        <v>91</v>
      </c>
      <c r="AY149" s="18" t="s">
        <v>160</v>
      </c>
      <c r="BE149" s="191">
        <f>IF(N149="základní",J149,0)</f>
        <v>0</v>
      </c>
      <c r="BF149" s="191">
        <f>IF(N149="snížená",J149,0)</f>
        <v>0</v>
      </c>
      <c r="BG149" s="191">
        <f>IF(N149="zákl. přenesená",J149,0)</f>
        <v>0</v>
      </c>
      <c r="BH149" s="191">
        <f>IF(N149="sníž. přenesená",J149,0)</f>
        <v>0</v>
      </c>
      <c r="BI149" s="191">
        <f>IF(N149="nulová",J149,0)</f>
        <v>0</v>
      </c>
      <c r="BJ149" s="18" t="s">
        <v>89</v>
      </c>
      <c r="BK149" s="191">
        <f>ROUND(I149*H149,2)</f>
        <v>0</v>
      </c>
      <c r="BL149" s="18" t="s">
        <v>159</v>
      </c>
      <c r="BM149" s="190" t="s">
        <v>226</v>
      </c>
    </row>
    <row r="150" s="2" customFormat="1">
      <c r="A150" s="37"/>
      <c r="B150" s="38"/>
      <c r="C150" s="37"/>
      <c r="D150" s="192" t="s">
        <v>167</v>
      </c>
      <c r="E150" s="37"/>
      <c r="F150" s="193" t="s">
        <v>227</v>
      </c>
      <c r="G150" s="37"/>
      <c r="H150" s="37"/>
      <c r="I150" s="194"/>
      <c r="J150" s="37"/>
      <c r="K150" s="37"/>
      <c r="L150" s="38"/>
      <c r="M150" s="197"/>
      <c r="N150" s="198"/>
      <c r="O150" s="199"/>
      <c r="P150" s="199"/>
      <c r="Q150" s="199"/>
      <c r="R150" s="199"/>
      <c r="S150" s="199"/>
      <c r="T150" s="200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8" t="s">
        <v>167</v>
      </c>
      <c r="AU150" s="18" t="s">
        <v>91</v>
      </c>
    </row>
    <row r="151" s="2" customFormat="1" ht="6.96" customHeight="1">
      <c r="A151" s="37"/>
      <c r="B151" s="59"/>
      <c r="C151" s="60"/>
      <c r="D151" s="60"/>
      <c r="E151" s="60"/>
      <c r="F151" s="60"/>
      <c r="G151" s="60"/>
      <c r="H151" s="60"/>
      <c r="I151" s="60"/>
      <c r="J151" s="60"/>
      <c r="K151" s="60"/>
      <c r="L151" s="38"/>
      <c r="M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</row>
  </sheetData>
  <autoFilter ref="C121:K15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91</v>
      </c>
    </row>
    <row r="4" s="1" customFormat="1" ht="24.96" customHeight="1">
      <c r="B4" s="21"/>
      <c r="D4" s="22" t="s">
        <v>131</v>
      </c>
      <c r="L4" s="21"/>
      <c r="M4" s="12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6.25" customHeight="1">
      <c r="B7" s="21"/>
      <c r="E7" s="128" t="str">
        <f>'Rekapitulace stavby'!K6</f>
        <v>SOŠ, SOU a ZŠ Třešť - oprava kotelny a rozvodů ÚT na hlavní budově v Černovicích</v>
      </c>
      <c r="F7" s="31"/>
      <c r="G7" s="31"/>
      <c r="H7" s="31"/>
      <c r="L7" s="21"/>
    </row>
    <row r="8" s="1" customFormat="1" ht="12" customHeight="1">
      <c r="B8" s="21"/>
      <c r="D8" s="31" t="s">
        <v>132</v>
      </c>
      <c r="L8" s="21"/>
    </row>
    <row r="9" s="2" customFormat="1" ht="16.5" customHeight="1">
      <c r="A9" s="37"/>
      <c r="B9" s="38"/>
      <c r="C9" s="37"/>
      <c r="D9" s="37"/>
      <c r="E9" s="128" t="s">
        <v>228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134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229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19</v>
      </c>
      <c r="G13" s="37"/>
      <c r="H13" s="37"/>
      <c r="I13" s="31" t="s">
        <v>20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21</v>
      </c>
      <c r="E14" s="37"/>
      <c r="F14" s="26" t="s">
        <v>22</v>
      </c>
      <c r="G14" s="37"/>
      <c r="H14" s="37"/>
      <c r="I14" s="31" t="s">
        <v>23</v>
      </c>
      <c r="J14" s="68" t="str">
        <f>'Rekapitulace stavby'!AN8</f>
        <v>28. 4. 2023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25</v>
      </c>
      <c r="E16" s="37"/>
      <c r="F16" s="37"/>
      <c r="G16" s="37"/>
      <c r="H16" s="37"/>
      <c r="I16" s="31" t="s">
        <v>26</v>
      </c>
      <c r="J16" s="26" t="s">
        <v>27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28</v>
      </c>
      <c r="F17" s="37"/>
      <c r="G17" s="37"/>
      <c r="H17" s="37"/>
      <c r="I17" s="31" t="s">
        <v>29</v>
      </c>
      <c r="J17" s="26" t="s">
        <v>30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31</v>
      </c>
      <c r="E19" s="37"/>
      <c r="F19" s="37"/>
      <c r="G19" s="37"/>
      <c r="H19" s="37"/>
      <c r="I19" s="31" t="s">
        <v>26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29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33</v>
      </c>
      <c r="E22" s="37"/>
      <c r="F22" s="37"/>
      <c r="G22" s="37"/>
      <c r="H22" s="37"/>
      <c r="I22" s="31" t="s">
        <v>26</v>
      </c>
      <c r="J22" s="26" t="s">
        <v>34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35</v>
      </c>
      <c r="F23" s="37"/>
      <c r="G23" s="37"/>
      <c r="H23" s="37"/>
      <c r="I23" s="31" t="s">
        <v>29</v>
      </c>
      <c r="J23" s="26" t="s">
        <v>36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38</v>
      </c>
      <c r="E25" s="37"/>
      <c r="F25" s="37"/>
      <c r="G25" s="37"/>
      <c r="H25" s="37"/>
      <c r="I25" s="31" t="s">
        <v>26</v>
      </c>
      <c r="J25" s="26" t="str">
        <f>IF('Rekapitulace stavby'!AN19="","",'Rekapitulace stavby'!AN19)</f>
        <v/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tr">
        <f>IF('Rekapitulace stavby'!E20="","",'Rekapitulace stavby'!E20)</f>
        <v xml:space="preserve"> </v>
      </c>
      <c r="F26" s="37"/>
      <c r="G26" s="37"/>
      <c r="H26" s="37"/>
      <c r="I26" s="31" t="s">
        <v>29</v>
      </c>
      <c r="J26" s="26" t="str">
        <f>IF('Rekapitulace stavby'!AN20="","",'Rekapitulace stavby'!AN20)</f>
        <v/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40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262.5" customHeight="1">
      <c r="A29" s="129"/>
      <c r="B29" s="130"/>
      <c r="C29" s="129"/>
      <c r="D29" s="129"/>
      <c r="E29" s="35" t="s">
        <v>230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2" t="s">
        <v>42</v>
      </c>
      <c r="E32" s="37"/>
      <c r="F32" s="37"/>
      <c r="G32" s="37"/>
      <c r="H32" s="37"/>
      <c r="I32" s="37"/>
      <c r="J32" s="95">
        <f>ROUND(J128,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44</v>
      </c>
      <c r="G34" s="37"/>
      <c r="H34" s="37"/>
      <c r="I34" s="42" t="s">
        <v>43</v>
      </c>
      <c r="J34" s="42" t="s">
        <v>45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3" t="s">
        <v>46</v>
      </c>
      <c r="E35" s="31" t="s">
        <v>47</v>
      </c>
      <c r="F35" s="134">
        <f>ROUND((SUM(BE128:BE275)),  2)</f>
        <v>0</v>
      </c>
      <c r="G35" s="37"/>
      <c r="H35" s="37"/>
      <c r="I35" s="135">
        <v>0.20999999999999999</v>
      </c>
      <c r="J35" s="134">
        <f>ROUND(((SUM(BE128:BE275))*I35),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48</v>
      </c>
      <c r="F36" s="134">
        <f>ROUND((SUM(BF128:BF275)),  2)</f>
        <v>0</v>
      </c>
      <c r="G36" s="37"/>
      <c r="H36" s="37"/>
      <c r="I36" s="135">
        <v>0.14999999999999999</v>
      </c>
      <c r="J36" s="134">
        <f>ROUND(((SUM(BF128:BF275))*I36),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49</v>
      </c>
      <c r="F37" s="134">
        <f>ROUND((SUM(BG128:BG275)),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50</v>
      </c>
      <c r="F38" s="134">
        <f>ROUND((SUM(BH128:BH275)),  2)</f>
        <v>0</v>
      </c>
      <c r="G38" s="37"/>
      <c r="H38" s="37"/>
      <c r="I38" s="135">
        <v>0.14999999999999999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51</v>
      </c>
      <c r="F39" s="134">
        <f>ROUND((SUM(BI128:BI275)),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6"/>
      <c r="D41" s="137" t="s">
        <v>52</v>
      </c>
      <c r="E41" s="80"/>
      <c r="F41" s="80"/>
      <c r="G41" s="138" t="s">
        <v>53</v>
      </c>
      <c r="H41" s="139" t="s">
        <v>54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55</v>
      </c>
      <c r="E50" s="56"/>
      <c r="F50" s="56"/>
      <c r="G50" s="55" t="s">
        <v>56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57</v>
      </c>
      <c r="E61" s="40"/>
      <c r="F61" s="142" t="s">
        <v>58</v>
      </c>
      <c r="G61" s="57" t="s">
        <v>57</v>
      </c>
      <c r="H61" s="40"/>
      <c r="I61" s="40"/>
      <c r="J61" s="143" t="s">
        <v>58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59</v>
      </c>
      <c r="E65" s="58"/>
      <c r="F65" s="58"/>
      <c r="G65" s="55" t="s">
        <v>60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57</v>
      </c>
      <c r="E76" s="40"/>
      <c r="F76" s="142" t="s">
        <v>58</v>
      </c>
      <c r="G76" s="57" t="s">
        <v>57</v>
      </c>
      <c r="H76" s="40"/>
      <c r="I76" s="40"/>
      <c r="J76" s="143" t="s">
        <v>58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137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7"/>
      <c r="D85" s="37"/>
      <c r="E85" s="128" t="str">
        <f>E7</f>
        <v>SOŠ, SOU a ZŠ Třešť - oprava kotelny a rozvodů ÚT na hlavní budově v Černovicích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132</v>
      </c>
      <c r="L86" s="21"/>
    </row>
    <row r="87" s="2" customFormat="1" ht="16.5" customHeight="1">
      <c r="A87" s="37"/>
      <c r="B87" s="38"/>
      <c r="C87" s="37"/>
      <c r="D87" s="37"/>
      <c r="E87" s="128" t="s">
        <v>228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134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01-00 - Bourání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7"/>
      <c r="E91" s="37"/>
      <c r="F91" s="26" t="str">
        <f>F14</f>
        <v>Černovice, Mariánské náměstí</v>
      </c>
      <c r="G91" s="37"/>
      <c r="H91" s="37"/>
      <c r="I91" s="31" t="s">
        <v>23</v>
      </c>
      <c r="J91" s="68" t="str">
        <f>IF(J14="","",J14)</f>
        <v>28. 4. 2023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31" t="s">
        <v>25</v>
      </c>
      <c r="D93" s="37"/>
      <c r="E93" s="37"/>
      <c r="F93" s="26" t="str">
        <f>E17</f>
        <v>Kraj Vysočina</v>
      </c>
      <c r="G93" s="37"/>
      <c r="H93" s="37"/>
      <c r="I93" s="31" t="s">
        <v>33</v>
      </c>
      <c r="J93" s="35" t="str">
        <f>E23</f>
        <v>PROJEKT CENTRUM NOVA s.r.o.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31</v>
      </c>
      <c r="D94" s="37"/>
      <c r="E94" s="37"/>
      <c r="F94" s="26" t="str">
        <f>IF(E20="","",E20)</f>
        <v>Vyplň údaj</v>
      </c>
      <c r="G94" s="37"/>
      <c r="H94" s="37"/>
      <c r="I94" s="31" t="s">
        <v>38</v>
      </c>
      <c r="J94" s="35" t="str">
        <f>E26</f>
        <v xml:space="preserve"> 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138</v>
      </c>
      <c r="D96" s="136"/>
      <c r="E96" s="136"/>
      <c r="F96" s="136"/>
      <c r="G96" s="136"/>
      <c r="H96" s="136"/>
      <c r="I96" s="136"/>
      <c r="J96" s="145" t="s">
        <v>139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140</v>
      </c>
      <c r="D98" s="37"/>
      <c r="E98" s="37"/>
      <c r="F98" s="37"/>
      <c r="G98" s="37"/>
      <c r="H98" s="37"/>
      <c r="I98" s="37"/>
      <c r="J98" s="95">
        <f>J128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141</v>
      </c>
    </row>
    <row r="99" s="9" customFormat="1" ht="24.96" customHeight="1">
      <c r="A99" s="9"/>
      <c r="B99" s="147"/>
      <c r="C99" s="9"/>
      <c r="D99" s="148" t="s">
        <v>231</v>
      </c>
      <c r="E99" s="149"/>
      <c r="F99" s="149"/>
      <c r="G99" s="149"/>
      <c r="H99" s="149"/>
      <c r="I99" s="149"/>
      <c r="J99" s="150">
        <f>J129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1"/>
      <c r="C100" s="10"/>
      <c r="D100" s="152" t="s">
        <v>232</v>
      </c>
      <c r="E100" s="153"/>
      <c r="F100" s="153"/>
      <c r="G100" s="153"/>
      <c r="H100" s="153"/>
      <c r="I100" s="153"/>
      <c r="J100" s="154">
        <f>J130</f>
        <v>0</v>
      </c>
      <c r="K100" s="10"/>
      <c r="L100" s="15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1"/>
      <c r="C101" s="10"/>
      <c r="D101" s="152" t="s">
        <v>233</v>
      </c>
      <c r="E101" s="153"/>
      <c r="F101" s="153"/>
      <c r="G101" s="153"/>
      <c r="H101" s="153"/>
      <c r="I101" s="153"/>
      <c r="J101" s="154">
        <f>J233</f>
        <v>0</v>
      </c>
      <c r="K101" s="10"/>
      <c r="L101" s="15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1"/>
      <c r="C102" s="10"/>
      <c r="D102" s="152" t="s">
        <v>234</v>
      </c>
      <c r="E102" s="153"/>
      <c r="F102" s="153"/>
      <c r="G102" s="153"/>
      <c r="H102" s="153"/>
      <c r="I102" s="153"/>
      <c r="J102" s="154">
        <f>J251</f>
        <v>0</v>
      </c>
      <c r="K102" s="10"/>
      <c r="L102" s="15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47"/>
      <c r="C103" s="9"/>
      <c r="D103" s="148" t="s">
        <v>235</v>
      </c>
      <c r="E103" s="149"/>
      <c r="F103" s="149"/>
      <c r="G103" s="149"/>
      <c r="H103" s="149"/>
      <c r="I103" s="149"/>
      <c r="J103" s="150">
        <f>J254</f>
        <v>0</v>
      </c>
      <c r="K103" s="9"/>
      <c r="L103" s="14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51"/>
      <c r="C104" s="10"/>
      <c r="D104" s="152" t="s">
        <v>236</v>
      </c>
      <c r="E104" s="153"/>
      <c r="F104" s="153"/>
      <c r="G104" s="153"/>
      <c r="H104" s="153"/>
      <c r="I104" s="153"/>
      <c r="J104" s="154">
        <f>J255</f>
        <v>0</v>
      </c>
      <c r="K104" s="10"/>
      <c r="L104" s="15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1"/>
      <c r="C105" s="10"/>
      <c r="D105" s="152" t="s">
        <v>237</v>
      </c>
      <c r="E105" s="153"/>
      <c r="F105" s="153"/>
      <c r="G105" s="153"/>
      <c r="H105" s="153"/>
      <c r="I105" s="153"/>
      <c r="J105" s="154">
        <f>J260</f>
        <v>0</v>
      </c>
      <c r="K105" s="10"/>
      <c r="L105" s="15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1"/>
      <c r="C106" s="10"/>
      <c r="D106" s="152" t="s">
        <v>238</v>
      </c>
      <c r="E106" s="153"/>
      <c r="F106" s="153"/>
      <c r="G106" s="153"/>
      <c r="H106" s="153"/>
      <c r="I106" s="153"/>
      <c r="J106" s="154">
        <f>J269</f>
        <v>0</v>
      </c>
      <c r="K106" s="10"/>
      <c r="L106" s="15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7"/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1"/>
      <c r="C112" s="62"/>
      <c r="D112" s="62"/>
      <c r="E112" s="62"/>
      <c r="F112" s="62"/>
      <c r="G112" s="62"/>
      <c r="H112" s="62"/>
      <c r="I112" s="62"/>
      <c r="J112" s="62"/>
      <c r="K112" s="62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144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6.25" customHeight="1">
      <c r="A116" s="37"/>
      <c r="B116" s="38"/>
      <c r="C116" s="37"/>
      <c r="D116" s="37"/>
      <c r="E116" s="128" t="str">
        <f>E7</f>
        <v>SOŠ, SOU a ZŠ Třešť - oprava kotelny a rozvodů ÚT na hlavní budově v Černovicích</v>
      </c>
      <c r="F116" s="31"/>
      <c r="G116" s="31"/>
      <c r="H116" s="31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" customFormat="1" ht="12" customHeight="1">
      <c r="B117" s="21"/>
      <c r="C117" s="31" t="s">
        <v>132</v>
      </c>
      <c r="L117" s="21"/>
    </row>
    <row r="118" s="2" customFormat="1" ht="16.5" customHeight="1">
      <c r="A118" s="37"/>
      <c r="B118" s="38"/>
      <c r="C118" s="37"/>
      <c r="D118" s="37"/>
      <c r="E118" s="128" t="s">
        <v>228</v>
      </c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134</v>
      </c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7"/>
      <c r="D120" s="37"/>
      <c r="E120" s="66" t="str">
        <f>E11</f>
        <v>01-00 - Bourání</v>
      </c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21</v>
      </c>
      <c r="D122" s="37"/>
      <c r="E122" s="37"/>
      <c r="F122" s="26" t="str">
        <f>F14</f>
        <v>Černovice, Mariánské náměstí</v>
      </c>
      <c r="G122" s="37"/>
      <c r="H122" s="37"/>
      <c r="I122" s="31" t="s">
        <v>23</v>
      </c>
      <c r="J122" s="68" t="str">
        <f>IF(J14="","",J14)</f>
        <v>28. 4. 2023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25.65" customHeight="1">
      <c r="A124" s="37"/>
      <c r="B124" s="38"/>
      <c r="C124" s="31" t="s">
        <v>25</v>
      </c>
      <c r="D124" s="37"/>
      <c r="E124" s="37"/>
      <c r="F124" s="26" t="str">
        <f>E17</f>
        <v>Kraj Vysočina</v>
      </c>
      <c r="G124" s="37"/>
      <c r="H124" s="37"/>
      <c r="I124" s="31" t="s">
        <v>33</v>
      </c>
      <c r="J124" s="35" t="str">
        <f>E23</f>
        <v>PROJEKT CENTRUM NOVA s.r.o.</v>
      </c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31</v>
      </c>
      <c r="D125" s="37"/>
      <c r="E125" s="37"/>
      <c r="F125" s="26" t="str">
        <f>IF(E20="","",E20)</f>
        <v>Vyplň údaj</v>
      </c>
      <c r="G125" s="37"/>
      <c r="H125" s="37"/>
      <c r="I125" s="31" t="s">
        <v>38</v>
      </c>
      <c r="J125" s="35" t="str">
        <f>E26</f>
        <v xml:space="preserve"> </v>
      </c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7"/>
      <c r="D126" s="37"/>
      <c r="E126" s="37"/>
      <c r="F126" s="37"/>
      <c r="G126" s="37"/>
      <c r="H126" s="37"/>
      <c r="I126" s="37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55"/>
      <c r="B127" s="156"/>
      <c r="C127" s="157" t="s">
        <v>145</v>
      </c>
      <c r="D127" s="158" t="s">
        <v>67</v>
      </c>
      <c r="E127" s="158" t="s">
        <v>63</v>
      </c>
      <c r="F127" s="158" t="s">
        <v>64</v>
      </c>
      <c r="G127" s="158" t="s">
        <v>146</v>
      </c>
      <c r="H127" s="158" t="s">
        <v>147</v>
      </c>
      <c r="I127" s="158" t="s">
        <v>148</v>
      </c>
      <c r="J127" s="158" t="s">
        <v>139</v>
      </c>
      <c r="K127" s="159" t="s">
        <v>149</v>
      </c>
      <c r="L127" s="160"/>
      <c r="M127" s="85" t="s">
        <v>1</v>
      </c>
      <c r="N127" s="86" t="s">
        <v>46</v>
      </c>
      <c r="O127" s="86" t="s">
        <v>150</v>
      </c>
      <c r="P127" s="86" t="s">
        <v>151</v>
      </c>
      <c r="Q127" s="86" t="s">
        <v>152</v>
      </c>
      <c r="R127" s="86" t="s">
        <v>153</v>
      </c>
      <c r="S127" s="86" t="s">
        <v>154</v>
      </c>
      <c r="T127" s="87" t="s">
        <v>155</v>
      </c>
      <c r="U127" s="155"/>
      <c r="V127" s="155"/>
      <c r="W127" s="155"/>
      <c r="X127" s="155"/>
      <c r="Y127" s="155"/>
      <c r="Z127" s="155"/>
      <c r="AA127" s="155"/>
      <c r="AB127" s="155"/>
      <c r="AC127" s="155"/>
      <c r="AD127" s="155"/>
      <c r="AE127" s="155"/>
    </row>
    <row r="128" s="2" customFormat="1" ht="22.8" customHeight="1">
      <c r="A128" s="37"/>
      <c r="B128" s="38"/>
      <c r="C128" s="92" t="s">
        <v>156</v>
      </c>
      <c r="D128" s="37"/>
      <c r="E128" s="37"/>
      <c r="F128" s="37"/>
      <c r="G128" s="37"/>
      <c r="H128" s="37"/>
      <c r="I128" s="37"/>
      <c r="J128" s="161">
        <f>BK128</f>
        <v>0</v>
      </c>
      <c r="K128" s="37"/>
      <c r="L128" s="38"/>
      <c r="M128" s="88"/>
      <c r="N128" s="72"/>
      <c r="O128" s="89"/>
      <c r="P128" s="162">
        <f>P129+P254</f>
        <v>0</v>
      </c>
      <c r="Q128" s="89"/>
      <c r="R128" s="162">
        <f>R129+R254</f>
        <v>0.41376820000000003</v>
      </c>
      <c r="S128" s="89"/>
      <c r="T128" s="163">
        <f>T129+T254</f>
        <v>22.723778320000001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8" t="s">
        <v>81</v>
      </c>
      <c r="AU128" s="18" t="s">
        <v>141</v>
      </c>
      <c r="BK128" s="164">
        <f>BK129+BK254</f>
        <v>0</v>
      </c>
    </row>
    <row r="129" s="12" customFormat="1" ht="25.92" customHeight="1">
      <c r="A129" s="12"/>
      <c r="B129" s="165"/>
      <c r="C129" s="12"/>
      <c r="D129" s="166" t="s">
        <v>81</v>
      </c>
      <c r="E129" s="167" t="s">
        <v>239</v>
      </c>
      <c r="F129" s="167" t="s">
        <v>240</v>
      </c>
      <c r="G129" s="12"/>
      <c r="H129" s="12"/>
      <c r="I129" s="168"/>
      <c r="J129" s="169">
        <f>BK129</f>
        <v>0</v>
      </c>
      <c r="K129" s="12"/>
      <c r="L129" s="165"/>
      <c r="M129" s="170"/>
      <c r="N129" s="171"/>
      <c r="O129" s="171"/>
      <c r="P129" s="172">
        <f>P130+P233+P251</f>
        <v>0</v>
      </c>
      <c r="Q129" s="171"/>
      <c r="R129" s="172">
        <f>R130+R233+R251</f>
        <v>0.015507699999999999</v>
      </c>
      <c r="S129" s="171"/>
      <c r="T129" s="173">
        <f>T130+T233+T251</f>
        <v>22.4686652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66" t="s">
        <v>89</v>
      </c>
      <c r="AT129" s="174" t="s">
        <v>81</v>
      </c>
      <c r="AU129" s="174" t="s">
        <v>82</v>
      </c>
      <c r="AY129" s="166" t="s">
        <v>160</v>
      </c>
      <c r="BK129" s="175">
        <f>BK130+BK233+BK251</f>
        <v>0</v>
      </c>
    </row>
    <row r="130" s="12" customFormat="1" ht="22.8" customHeight="1">
      <c r="A130" s="12"/>
      <c r="B130" s="165"/>
      <c r="C130" s="12"/>
      <c r="D130" s="166" t="s">
        <v>81</v>
      </c>
      <c r="E130" s="176" t="s">
        <v>202</v>
      </c>
      <c r="F130" s="176" t="s">
        <v>241</v>
      </c>
      <c r="G130" s="12"/>
      <c r="H130" s="12"/>
      <c r="I130" s="168"/>
      <c r="J130" s="177">
        <f>BK130</f>
        <v>0</v>
      </c>
      <c r="K130" s="12"/>
      <c r="L130" s="165"/>
      <c r="M130" s="170"/>
      <c r="N130" s="171"/>
      <c r="O130" s="171"/>
      <c r="P130" s="172">
        <f>SUM(P131:P232)</f>
        <v>0</v>
      </c>
      <c r="Q130" s="171"/>
      <c r="R130" s="172">
        <f>SUM(R131:R232)</f>
        <v>0.015507699999999999</v>
      </c>
      <c r="S130" s="171"/>
      <c r="T130" s="173">
        <f>SUM(T131:T232)</f>
        <v>22.4686652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66" t="s">
        <v>89</v>
      </c>
      <c r="AT130" s="174" t="s">
        <v>81</v>
      </c>
      <c r="AU130" s="174" t="s">
        <v>89</v>
      </c>
      <c r="AY130" s="166" t="s">
        <v>160</v>
      </c>
      <c r="BK130" s="175">
        <f>SUM(BK131:BK232)</f>
        <v>0</v>
      </c>
    </row>
    <row r="131" s="2" customFormat="1" ht="33" customHeight="1">
      <c r="A131" s="37"/>
      <c r="B131" s="178"/>
      <c r="C131" s="179" t="s">
        <v>89</v>
      </c>
      <c r="D131" s="179" t="s">
        <v>162</v>
      </c>
      <c r="E131" s="180" t="s">
        <v>242</v>
      </c>
      <c r="F131" s="181" t="s">
        <v>243</v>
      </c>
      <c r="G131" s="182" t="s">
        <v>244</v>
      </c>
      <c r="H131" s="183">
        <v>119.29000000000001</v>
      </c>
      <c r="I131" s="184"/>
      <c r="J131" s="185">
        <f>ROUND(I131*H131,2)</f>
        <v>0</v>
      </c>
      <c r="K131" s="181" t="s">
        <v>245</v>
      </c>
      <c r="L131" s="38"/>
      <c r="M131" s="186" t="s">
        <v>1</v>
      </c>
      <c r="N131" s="187" t="s">
        <v>47</v>
      </c>
      <c r="O131" s="76"/>
      <c r="P131" s="188">
        <f>O131*H131</f>
        <v>0</v>
      </c>
      <c r="Q131" s="188">
        <v>0.00012999999999999999</v>
      </c>
      <c r="R131" s="188">
        <f>Q131*H131</f>
        <v>0.015507699999999999</v>
      </c>
      <c r="S131" s="188">
        <v>0</v>
      </c>
      <c r="T131" s="18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0" t="s">
        <v>159</v>
      </c>
      <c r="AT131" s="190" t="s">
        <v>162</v>
      </c>
      <c r="AU131" s="190" t="s">
        <v>91</v>
      </c>
      <c r="AY131" s="18" t="s">
        <v>160</v>
      </c>
      <c r="BE131" s="191">
        <f>IF(N131="základní",J131,0)</f>
        <v>0</v>
      </c>
      <c r="BF131" s="191">
        <f>IF(N131="snížená",J131,0)</f>
        <v>0</v>
      </c>
      <c r="BG131" s="191">
        <f>IF(N131="zákl. přenesená",J131,0)</f>
        <v>0</v>
      </c>
      <c r="BH131" s="191">
        <f>IF(N131="sníž. přenesená",J131,0)</f>
        <v>0</v>
      </c>
      <c r="BI131" s="191">
        <f>IF(N131="nulová",J131,0)</f>
        <v>0</v>
      </c>
      <c r="BJ131" s="18" t="s">
        <v>89</v>
      </c>
      <c r="BK131" s="191">
        <f>ROUND(I131*H131,2)</f>
        <v>0</v>
      </c>
      <c r="BL131" s="18" t="s">
        <v>159</v>
      </c>
      <c r="BM131" s="190" t="s">
        <v>246</v>
      </c>
    </row>
    <row r="132" s="2" customFormat="1">
      <c r="A132" s="37"/>
      <c r="B132" s="38"/>
      <c r="C132" s="37"/>
      <c r="D132" s="192" t="s">
        <v>167</v>
      </c>
      <c r="E132" s="37"/>
      <c r="F132" s="193" t="s">
        <v>247</v>
      </c>
      <c r="G132" s="37"/>
      <c r="H132" s="37"/>
      <c r="I132" s="194"/>
      <c r="J132" s="37"/>
      <c r="K132" s="37"/>
      <c r="L132" s="38"/>
      <c r="M132" s="195"/>
      <c r="N132" s="196"/>
      <c r="O132" s="76"/>
      <c r="P132" s="76"/>
      <c r="Q132" s="76"/>
      <c r="R132" s="76"/>
      <c r="S132" s="76"/>
      <c r="T132" s="7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8" t="s">
        <v>167</v>
      </c>
      <c r="AU132" s="18" t="s">
        <v>91</v>
      </c>
    </row>
    <row r="133" s="13" customFormat="1">
      <c r="A133" s="13"/>
      <c r="B133" s="201"/>
      <c r="C133" s="13"/>
      <c r="D133" s="192" t="s">
        <v>248</v>
      </c>
      <c r="E133" s="202" t="s">
        <v>1</v>
      </c>
      <c r="F133" s="203" t="s">
        <v>249</v>
      </c>
      <c r="G133" s="13"/>
      <c r="H133" s="204">
        <v>119.29000000000001</v>
      </c>
      <c r="I133" s="205"/>
      <c r="J133" s="13"/>
      <c r="K133" s="13"/>
      <c r="L133" s="201"/>
      <c r="M133" s="206"/>
      <c r="N133" s="207"/>
      <c r="O133" s="207"/>
      <c r="P133" s="207"/>
      <c r="Q133" s="207"/>
      <c r="R133" s="207"/>
      <c r="S133" s="207"/>
      <c r="T133" s="20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02" t="s">
        <v>248</v>
      </c>
      <c r="AU133" s="202" t="s">
        <v>91</v>
      </c>
      <c r="AV133" s="13" t="s">
        <v>91</v>
      </c>
      <c r="AW133" s="13" t="s">
        <v>37</v>
      </c>
      <c r="AX133" s="13" t="s">
        <v>82</v>
      </c>
      <c r="AY133" s="202" t="s">
        <v>160</v>
      </c>
    </row>
    <row r="134" s="14" customFormat="1">
      <c r="A134" s="14"/>
      <c r="B134" s="209"/>
      <c r="C134" s="14"/>
      <c r="D134" s="192" t="s">
        <v>248</v>
      </c>
      <c r="E134" s="210" t="s">
        <v>1</v>
      </c>
      <c r="F134" s="211" t="s">
        <v>250</v>
      </c>
      <c r="G134" s="14"/>
      <c r="H134" s="212">
        <v>119.29000000000001</v>
      </c>
      <c r="I134" s="213"/>
      <c r="J134" s="14"/>
      <c r="K134" s="14"/>
      <c r="L134" s="209"/>
      <c r="M134" s="214"/>
      <c r="N134" s="215"/>
      <c r="O134" s="215"/>
      <c r="P134" s="215"/>
      <c r="Q134" s="215"/>
      <c r="R134" s="215"/>
      <c r="S134" s="215"/>
      <c r="T134" s="21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10" t="s">
        <v>248</v>
      </c>
      <c r="AU134" s="210" t="s">
        <v>91</v>
      </c>
      <c r="AV134" s="14" t="s">
        <v>159</v>
      </c>
      <c r="AW134" s="14" t="s">
        <v>37</v>
      </c>
      <c r="AX134" s="14" t="s">
        <v>89</v>
      </c>
      <c r="AY134" s="210" t="s">
        <v>160</v>
      </c>
    </row>
    <row r="135" s="2" customFormat="1" ht="24.15" customHeight="1">
      <c r="A135" s="37"/>
      <c r="B135" s="178"/>
      <c r="C135" s="179" t="s">
        <v>91</v>
      </c>
      <c r="D135" s="179" t="s">
        <v>162</v>
      </c>
      <c r="E135" s="180" t="s">
        <v>251</v>
      </c>
      <c r="F135" s="181" t="s">
        <v>252</v>
      </c>
      <c r="G135" s="182" t="s">
        <v>253</v>
      </c>
      <c r="H135" s="183">
        <v>1.53</v>
      </c>
      <c r="I135" s="184"/>
      <c r="J135" s="185">
        <f>ROUND(I135*H135,2)</f>
        <v>0</v>
      </c>
      <c r="K135" s="181" t="s">
        <v>245</v>
      </c>
      <c r="L135" s="38"/>
      <c r="M135" s="186" t="s">
        <v>1</v>
      </c>
      <c r="N135" s="187" t="s">
        <v>47</v>
      </c>
      <c r="O135" s="76"/>
      <c r="P135" s="188">
        <f>O135*H135</f>
        <v>0</v>
      </c>
      <c r="Q135" s="188">
        <v>0</v>
      </c>
      <c r="R135" s="188">
        <f>Q135*H135</f>
        <v>0</v>
      </c>
      <c r="S135" s="188">
        <v>1.8</v>
      </c>
      <c r="T135" s="189">
        <f>S135*H135</f>
        <v>2.754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0" t="s">
        <v>159</v>
      </c>
      <c r="AT135" s="190" t="s">
        <v>162</v>
      </c>
      <c r="AU135" s="190" t="s">
        <v>91</v>
      </c>
      <c r="AY135" s="18" t="s">
        <v>160</v>
      </c>
      <c r="BE135" s="191">
        <f>IF(N135="základní",J135,0)</f>
        <v>0</v>
      </c>
      <c r="BF135" s="191">
        <f>IF(N135="snížená",J135,0)</f>
        <v>0</v>
      </c>
      <c r="BG135" s="191">
        <f>IF(N135="zákl. přenesená",J135,0)</f>
        <v>0</v>
      </c>
      <c r="BH135" s="191">
        <f>IF(N135="sníž. přenesená",J135,0)</f>
        <v>0</v>
      </c>
      <c r="BI135" s="191">
        <f>IF(N135="nulová",J135,0)</f>
        <v>0</v>
      </c>
      <c r="BJ135" s="18" t="s">
        <v>89</v>
      </c>
      <c r="BK135" s="191">
        <f>ROUND(I135*H135,2)</f>
        <v>0</v>
      </c>
      <c r="BL135" s="18" t="s">
        <v>159</v>
      </c>
      <c r="BM135" s="190" t="s">
        <v>254</v>
      </c>
    </row>
    <row r="136" s="2" customFormat="1">
      <c r="A136" s="37"/>
      <c r="B136" s="38"/>
      <c r="C136" s="37"/>
      <c r="D136" s="192" t="s">
        <v>167</v>
      </c>
      <c r="E136" s="37"/>
      <c r="F136" s="193" t="s">
        <v>255</v>
      </c>
      <c r="G136" s="37"/>
      <c r="H136" s="37"/>
      <c r="I136" s="194"/>
      <c r="J136" s="37"/>
      <c r="K136" s="37"/>
      <c r="L136" s="38"/>
      <c r="M136" s="195"/>
      <c r="N136" s="196"/>
      <c r="O136" s="76"/>
      <c r="P136" s="76"/>
      <c r="Q136" s="76"/>
      <c r="R136" s="76"/>
      <c r="S136" s="76"/>
      <c r="T136" s="7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8" t="s">
        <v>167</v>
      </c>
      <c r="AU136" s="18" t="s">
        <v>91</v>
      </c>
    </row>
    <row r="137" s="15" customFormat="1">
      <c r="A137" s="15"/>
      <c r="B137" s="217"/>
      <c r="C137" s="15"/>
      <c r="D137" s="192" t="s">
        <v>248</v>
      </c>
      <c r="E137" s="218" t="s">
        <v>1</v>
      </c>
      <c r="F137" s="219" t="s">
        <v>256</v>
      </c>
      <c r="G137" s="15"/>
      <c r="H137" s="218" t="s">
        <v>1</v>
      </c>
      <c r="I137" s="220"/>
      <c r="J137" s="15"/>
      <c r="K137" s="15"/>
      <c r="L137" s="217"/>
      <c r="M137" s="221"/>
      <c r="N137" s="222"/>
      <c r="O137" s="222"/>
      <c r="P137" s="222"/>
      <c r="Q137" s="222"/>
      <c r="R137" s="222"/>
      <c r="S137" s="222"/>
      <c r="T137" s="223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18" t="s">
        <v>248</v>
      </c>
      <c r="AU137" s="218" t="s">
        <v>91</v>
      </c>
      <c r="AV137" s="15" t="s">
        <v>89</v>
      </c>
      <c r="AW137" s="15" t="s">
        <v>37</v>
      </c>
      <c r="AX137" s="15" t="s">
        <v>82</v>
      </c>
      <c r="AY137" s="218" t="s">
        <v>160</v>
      </c>
    </row>
    <row r="138" s="13" customFormat="1">
      <c r="A138" s="13"/>
      <c r="B138" s="201"/>
      <c r="C138" s="13"/>
      <c r="D138" s="192" t="s">
        <v>248</v>
      </c>
      <c r="E138" s="202" t="s">
        <v>1</v>
      </c>
      <c r="F138" s="203" t="s">
        <v>257</v>
      </c>
      <c r="G138" s="13"/>
      <c r="H138" s="204">
        <v>1.53</v>
      </c>
      <c r="I138" s="205"/>
      <c r="J138" s="13"/>
      <c r="K138" s="13"/>
      <c r="L138" s="201"/>
      <c r="M138" s="206"/>
      <c r="N138" s="207"/>
      <c r="O138" s="207"/>
      <c r="P138" s="207"/>
      <c r="Q138" s="207"/>
      <c r="R138" s="207"/>
      <c r="S138" s="207"/>
      <c r="T138" s="20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02" t="s">
        <v>248</v>
      </c>
      <c r="AU138" s="202" t="s">
        <v>91</v>
      </c>
      <c r="AV138" s="13" t="s">
        <v>91</v>
      </c>
      <c r="AW138" s="13" t="s">
        <v>37</v>
      </c>
      <c r="AX138" s="13" t="s">
        <v>82</v>
      </c>
      <c r="AY138" s="202" t="s">
        <v>160</v>
      </c>
    </row>
    <row r="139" s="14" customFormat="1">
      <c r="A139" s="14"/>
      <c r="B139" s="209"/>
      <c r="C139" s="14"/>
      <c r="D139" s="192" t="s">
        <v>248</v>
      </c>
      <c r="E139" s="210" t="s">
        <v>1</v>
      </c>
      <c r="F139" s="211" t="s">
        <v>250</v>
      </c>
      <c r="G139" s="14"/>
      <c r="H139" s="212">
        <v>1.53</v>
      </c>
      <c r="I139" s="213"/>
      <c r="J139" s="14"/>
      <c r="K139" s="14"/>
      <c r="L139" s="209"/>
      <c r="M139" s="214"/>
      <c r="N139" s="215"/>
      <c r="O139" s="215"/>
      <c r="P139" s="215"/>
      <c r="Q139" s="215"/>
      <c r="R139" s="215"/>
      <c r="S139" s="215"/>
      <c r="T139" s="21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10" t="s">
        <v>248</v>
      </c>
      <c r="AU139" s="210" t="s">
        <v>91</v>
      </c>
      <c r="AV139" s="14" t="s">
        <v>159</v>
      </c>
      <c r="AW139" s="14" t="s">
        <v>37</v>
      </c>
      <c r="AX139" s="14" t="s">
        <v>89</v>
      </c>
      <c r="AY139" s="210" t="s">
        <v>160</v>
      </c>
    </row>
    <row r="140" s="2" customFormat="1" ht="37.8" customHeight="1">
      <c r="A140" s="37"/>
      <c r="B140" s="178"/>
      <c r="C140" s="179" t="s">
        <v>173</v>
      </c>
      <c r="D140" s="179" t="s">
        <v>162</v>
      </c>
      <c r="E140" s="180" t="s">
        <v>258</v>
      </c>
      <c r="F140" s="181" t="s">
        <v>259</v>
      </c>
      <c r="G140" s="182" t="s">
        <v>253</v>
      </c>
      <c r="H140" s="183">
        <v>4.4480000000000004</v>
      </c>
      <c r="I140" s="184"/>
      <c r="J140" s="185">
        <f>ROUND(I140*H140,2)</f>
        <v>0</v>
      </c>
      <c r="K140" s="181" t="s">
        <v>245</v>
      </c>
      <c r="L140" s="38"/>
      <c r="M140" s="186" t="s">
        <v>1</v>
      </c>
      <c r="N140" s="187" t="s">
        <v>47</v>
      </c>
      <c r="O140" s="76"/>
      <c r="P140" s="188">
        <f>O140*H140</f>
        <v>0</v>
      </c>
      <c r="Q140" s="188">
        <v>0</v>
      </c>
      <c r="R140" s="188">
        <f>Q140*H140</f>
        <v>0</v>
      </c>
      <c r="S140" s="188">
        <v>2.2000000000000002</v>
      </c>
      <c r="T140" s="189">
        <f>S140*H140</f>
        <v>9.7856000000000023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90" t="s">
        <v>159</v>
      </c>
      <c r="AT140" s="190" t="s">
        <v>162</v>
      </c>
      <c r="AU140" s="190" t="s">
        <v>91</v>
      </c>
      <c r="AY140" s="18" t="s">
        <v>160</v>
      </c>
      <c r="BE140" s="191">
        <f>IF(N140="základní",J140,0)</f>
        <v>0</v>
      </c>
      <c r="BF140" s="191">
        <f>IF(N140="snížená",J140,0)</f>
        <v>0</v>
      </c>
      <c r="BG140" s="191">
        <f>IF(N140="zákl. přenesená",J140,0)</f>
        <v>0</v>
      </c>
      <c r="BH140" s="191">
        <f>IF(N140="sníž. přenesená",J140,0)</f>
        <v>0</v>
      </c>
      <c r="BI140" s="191">
        <f>IF(N140="nulová",J140,0)</f>
        <v>0</v>
      </c>
      <c r="BJ140" s="18" t="s">
        <v>89</v>
      </c>
      <c r="BK140" s="191">
        <f>ROUND(I140*H140,2)</f>
        <v>0</v>
      </c>
      <c r="BL140" s="18" t="s">
        <v>159</v>
      </c>
      <c r="BM140" s="190" t="s">
        <v>260</v>
      </c>
    </row>
    <row r="141" s="2" customFormat="1">
      <c r="A141" s="37"/>
      <c r="B141" s="38"/>
      <c r="C141" s="37"/>
      <c r="D141" s="192" t="s">
        <v>167</v>
      </c>
      <c r="E141" s="37"/>
      <c r="F141" s="193" t="s">
        <v>261</v>
      </c>
      <c r="G141" s="37"/>
      <c r="H141" s="37"/>
      <c r="I141" s="194"/>
      <c r="J141" s="37"/>
      <c r="K141" s="37"/>
      <c r="L141" s="38"/>
      <c r="M141" s="195"/>
      <c r="N141" s="196"/>
      <c r="O141" s="76"/>
      <c r="P141" s="76"/>
      <c r="Q141" s="76"/>
      <c r="R141" s="76"/>
      <c r="S141" s="76"/>
      <c r="T141" s="7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8" t="s">
        <v>167</v>
      </c>
      <c r="AU141" s="18" t="s">
        <v>91</v>
      </c>
    </row>
    <row r="142" s="15" customFormat="1">
      <c r="A142" s="15"/>
      <c r="B142" s="217"/>
      <c r="C142" s="15"/>
      <c r="D142" s="192" t="s">
        <v>248</v>
      </c>
      <c r="E142" s="218" t="s">
        <v>1</v>
      </c>
      <c r="F142" s="219" t="s">
        <v>262</v>
      </c>
      <c r="G142" s="15"/>
      <c r="H142" s="218" t="s">
        <v>1</v>
      </c>
      <c r="I142" s="220"/>
      <c r="J142" s="15"/>
      <c r="K142" s="15"/>
      <c r="L142" s="217"/>
      <c r="M142" s="221"/>
      <c r="N142" s="222"/>
      <c r="O142" s="222"/>
      <c r="P142" s="222"/>
      <c r="Q142" s="222"/>
      <c r="R142" s="222"/>
      <c r="S142" s="222"/>
      <c r="T142" s="223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18" t="s">
        <v>248</v>
      </c>
      <c r="AU142" s="218" t="s">
        <v>91</v>
      </c>
      <c r="AV142" s="15" t="s">
        <v>89</v>
      </c>
      <c r="AW142" s="15" t="s">
        <v>37</v>
      </c>
      <c r="AX142" s="15" t="s">
        <v>82</v>
      </c>
      <c r="AY142" s="218" t="s">
        <v>160</v>
      </c>
    </row>
    <row r="143" s="13" customFormat="1">
      <c r="A143" s="13"/>
      <c r="B143" s="201"/>
      <c r="C143" s="13"/>
      <c r="D143" s="192" t="s">
        <v>248</v>
      </c>
      <c r="E143" s="202" t="s">
        <v>1</v>
      </c>
      <c r="F143" s="203" t="s">
        <v>263</v>
      </c>
      <c r="G143" s="13"/>
      <c r="H143" s="204">
        <v>4.4480000000000004</v>
      </c>
      <c r="I143" s="205"/>
      <c r="J143" s="13"/>
      <c r="K143" s="13"/>
      <c r="L143" s="201"/>
      <c r="M143" s="206"/>
      <c r="N143" s="207"/>
      <c r="O143" s="207"/>
      <c r="P143" s="207"/>
      <c r="Q143" s="207"/>
      <c r="R143" s="207"/>
      <c r="S143" s="207"/>
      <c r="T143" s="20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02" t="s">
        <v>248</v>
      </c>
      <c r="AU143" s="202" t="s">
        <v>91</v>
      </c>
      <c r="AV143" s="13" t="s">
        <v>91</v>
      </c>
      <c r="AW143" s="13" t="s">
        <v>37</v>
      </c>
      <c r="AX143" s="13" t="s">
        <v>82</v>
      </c>
      <c r="AY143" s="202" t="s">
        <v>160</v>
      </c>
    </row>
    <row r="144" s="14" customFormat="1">
      <c r="A144" s="14"/>
      <c r="B144" s="209"/>
      <c r="C144" s="14"/>
      <c r="D144" s="192" t="s">
        <v>248</v>
      </c>
      <c r="E144" s="210" t="s">
        <v>1</v>
      </c>
      <c r="F144" s="211" t="s">
        <v>250</v>
      </c>
      <c r="G144" s="14"/>
      <c r="H144" s="212">
        <v>4.4480000000000004</v>
      </c>
      <c r="I144" s="213"/>
      <c r="J144" s="14"/>
      <c r="K144" s="14"/>
      <c r="L144" s="209"/>
      <c r="M144" s="214"/>
      <c r="N144" s="215"/>
      <c r="O144" s="215"/>
      <c r="P144" s="215"/>
      <c r="Q144" s="215"/>
      <c r="R144" s="215"/>
      <c r="S144" s="215"/>
      <c r="T144" s="21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10" t="s">
        <v>248</v>
      </c>
      <c r="AU144" s="210" t="s">
        <v>91</v>
      </c>
      <c r="AV144" s="14" t="s">
        <v>159</v>
      </c>
      <c r="AW144" s="14" t="s">
        <v>37</v>
      </c>
      <c r="AX144" s="14" t="s">
        <v>89</v>
      </c>
      <c r="AY144" s="210" t="s">
        <v>160</v>
      </c>
    </row>
    <row r="145" s="2" customFormat="1" ht="21.75" customHeight="1">
      <c r="A145" s="37"/>
      <c r="B145" s="178"/>
      <c r="C145" s="179" t="s">
        <v>159</v>
      </c>
      <c r="D145" s="179" t="s">
        <v>162</v>
      </c>
      <c r="E145" s="180" t="s">
        <v>264</v>
      </c>
      <c r="F145" s="181" t="s">
        <v>265</v>
      </c>
      <c r="G145" s="182" t="s">
        <v>244</v>
      </c>
      <c r="H145" s="183">
        <v>39.109999999999999</v>
      </c>
      <c r="I145" s="184"/>
      <c r="J145" s="185">
        <f>ROUND(I145*H145,2)</f>
        <v>0</v>
      </c>
      <c r="K145" s="181" t="s">
        <v>245</v>
      </c>
      <c r="L145" s="38"/>
      <c r="M145" s="186" t="s">
        <v>1</v>
      </c>
      <c r="N145" s="187" t="s">
        <v>47</v>
      </c>
      <c r="O145" s="76"/>
      <c r="P145" s="188">
        <f>O145*H145</f>
        <v>0</v>
      </c>
      <c r="Q145" s="188">
        <v>0</v>
      </c>
      <c r="R145" s="188">
        <f>Q145*H145</f>
        <v>0</v>
      </c>
      <c r="S145" s="188">
        <v>0.0060000000000000001</v>
      </c>
      <c r="T145" s="189">
        <f>S145*H145</f>
        <v>0.23466000000000001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0" t="s">
        <v>159</v>
      </c>
      <c r="AT145" s="190" t="s">
        <v>162</v>
      </c>
      <c r="AU145" s="190" t="s">
        <v>91</v>
      </c>
      <c r="AY145" s="18" t="s">
        <v>160</v>
      </c>
      <c r="BE145" s="191">
        <f>IF(N145="základní",J145,0)</f>
        <v>0</v>
      </c>
      <c r="BF145" s="191">
        <f>IF(N145="snížená",J145,0)</f>
        <v>0</v>
      </c>
      <c r="BG145" s="191">
        <f>IF(N145="zákl. přenesená",J145,0)</f>
        <v>0</v>
      </c>
      <c r="BH145" s="191">
        <f>IF(N145="sníž. přenesená",J145,0)</f>
        <v>0</v>
      </c>
      <c r="BI145" s="191">
        <f>IF(N145="nulová",J145,0)</f>
        <v>0</v>
      </c>
      <c r="BJ145" s="18" t="s">
        <v>89</v>
      </c>
      <c r="BK145" s="191">
        <f>ROUND(I145*H145,2)</f>
        <v>0</v>
      </c>
      <c r="BL145" s="18" t="s">
        <v>159</v>
      </c>
      <c r="BM145" s="190" t="s">
        <v>266</v>
      </c>
    </row>
    <row r="146" s="2" customFormat="1">
      <c r="A146" s="37"/>
      <c r="B146" s="38"/>
      <c r="C146" s="37"/>
      <c r="D146" s="192" t="s">
        <v>167</v>
      </c>
      <c r="E146" s="37"/>
      <c r="F146" s="193" t="s">
        <v>265</v>
      </c>
      <c r="G146" s="37"/>
      <c r="H146" s="37"/>
      <c r="I146" s="194"/>
      <c r="J146" s="37"/>
      <c r="K146" s="37"/>
      <c r="L146" s="38"/>
      <c r="M146" s="195"/>
      <c r="N146" s="196"/>
      <c r="O146" s="76"/>
      <c r="P146" s="76"/>
      <c r="Q146" s="76"/>
      <c r="R146" s="76"/>
      <c r="S146" s="76"/>
      <c r="T146" s="7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8" t="s">
        <v>167</v>
      </c>
      <c r="AU146" s="18" t="s">
        <v>91</v>
      </c>
    </row>
    <row r="147" s="15" customFormat="1">
      <c r="A147" s="15"/>
      <c r="B147" s="217"/>
      <c r="C147" s="15"/>
      <c r="D147" s="192" t="s">
        <v>248</v>
      </c>
      <c r="E147" s="218" t="s">
        <v>1</v>
      </c>
      <c r="F147" s="219" t="s">
        <v>267</v>
      </c>
      <c r="G147" s="15"/>
      <c r="H147" s="218" t="s">
        <v>1</v>
      </c>
      <c r="I147" s="220"/>
      <c r="J147" s="15"/>
      <c r="K147" s="15"/>
      <c r="L147" s="217"/>
      <c r="M147" s="221"/>
      <c r="N147" s="222"/>
      <c r="O147" s="222"/>
      <c r="P147" s="222"/>
      <c r="Q147" s="222"/>
      <c r="R147" s="222"/>
      <c r="S147" s="222"/>
      <c r="T147" s="223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18" t="s">
        <v>248</v>
      </c>
      <c r="AU147" s="218" t="s">
        <v>91</v>
      </c>
      <c r="AV147" s="15" t="s">
        <v>89</v>
      </c>
      <c r="AW147" s="15" t="s">
        <v>37</v>
      </c>
      <c r="AX147" s="15" t="s">
        <v>82</v>
      </c>
      <c r="AY147" s="218" t="s">
        <v>160</v>
      </c>
    </row>
    <row r="148" s="13" customFormat="1">
      <c r="A148" s="13"/>
      <c r="B148" s="201"/>
      <c r="C148" s="13"/>
      <c r="D148" s="192" t="s">
        <v>248</v>
      </c>
      <c r="E148" s="202" t="s">
        <v>1</v>
      </c>
      <c r="F148" s="203" t="s">
        <v>268</v>
      </c>
      <c r="G148" s="13"/>
      <c r="H148" s="204">
        <v>39.109999999999999</v>
      </c>
      <c r="I148" s="205"/>
      <c r="J148" s="13"/>
      <c r="K148" s="13"/>
      <c r="L148" s="201"/>
      <c r="M148" s="206"/>
      <c r="N148" s="207"/>
      <c r="O148" s="207"/>
      <c r="P148" s="207"/>
      <c r="Q148" s="207"/>
      <c r="R148" s="207"/>
      <c r="S148" s="207"/>
      <c r="T148" s="20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02" t="s">
        <v>248</v>
      </c>
      <c r="AU148" s="202" t="s">
        <v>91</v>
      </c>
      <c r="AV148" s="13" t="s">
        <v>91</v>
      </c>
      <c r="AW148" s="13" t="s">
        <v>37</v>
      </c>
      <c r="AX148" s="13" t="s">
        <v>82</v>
      </c>
      <c r="AY148" s="202" t="s">
        <v>160</v>
      </c>
    </row>
    <row r="149" s="14" customFormat="1">
      <c r="A149" s="14"/>
      <c r="B149" s="209"/>
      <c r="C149" s="14"/>
      <c r="D149" s="192" t="s">
        <v>248</v>
      </c>
      <c r="E149" s="210" t="s">
        <v>1</v>
      </c>
      <c r="F149" s="211" t="s">
        <v>250</v>
      </c>
      <c r="G149" s="14"/>
      <c r="H149" s="212">
        <v>39.109999999999999</v>
      </c>
      <c r="I149" s="213"/>
      <c r="J149" s="14"/>
      <c r="K149" s="14"/>
      <c r="L149" s="209"/>
      <c r="M149" s="214"/>
      <c r="N149" s="215"/>
      <c r="O149" s="215"/>
      <c r="P149" s="215"/>
      <c r="Q149" s="215"/>
      <c r="R149" s="215"/>
      <c r="S149" s="215"/>
      <c r="T149" s="21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10" t="s">
        <v>248</v>
      </c>
      <c r="AU149" s="210" t="s">
        <v>91</v>
      </c>
      <c r="AV149" s="14" t="s">
        <v>159</v>
      </c>
      <c r="AW149" s="14" t="s">
        <v>37</v>
      </c>
      <c r="AX149" s="14" t="s">
        <v>89</v>
      </c>
      <c r="AY149" s="210" t="s">
        <v>160</v>
      </c>
    </row>
    <row r="150" s="2" customFormat="1" ht="24.15" customHeight="1">
      <c r="A150" s="37"/>
      <c r="B150" s="178"/>
      <c r="C150" s="179" t="s">
        <v>182</v>
      </c>
      <c r="D150" s="179" t="s">
        <v>162</v>
      </c>
      <c r="E150" s="180" t="s">
        <v>269</v>
      </c>
      <c r="F150" s="181" t="s">
        <v>270</v>
      </c>
      <c r="G150" s="182" t="s">
        <v>244</v>
      </c>
      <c r="H150" s="183">
        <v>0.97499999999999998</v>
      </c>
      <c r="I150" s="184"/>
      <c r="J150" s="185">
        <f>ROUND(I150*H150,2)</f>
        <v>0</v>
      </c>
      <c r="K150" s="181" t="s">
        <v>245</v>
      </c>
      <c r="L150" s="38"/>
      <c r="M150" s="186" t="s">
        <v>1</v>
      </c>
      <c r="N150" s="187" t="s">
        <v>47</v>
      </c>
      <c r="O150" s="76"/>
      <c r="P150" s="188">
        <f>O150*H150</f>
        <v>0</v>
      </c>
      <c r="Q150" s="188">
        <v>0</v>
      </c>
      <c r="R150" s="188">
        <f>Q150*H150</f>
        <v>0</v>
      </c>
      <c r="S150" s="188">
        <v>0.068000000000000005</v>
      </c>
      <c r="T150" s="189">
        <f>S150*H150</f>
        <v>0.066299999999999998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0" t="s">
        <v>159</v>
      </c>
      <c r="AT150" s="190" t="s">
        <v>162</v>
      </c>
      <c r="AU150" s="190" t="s">
        <v>91</v>
      </c>
      <c r="AY150" s="18" t="s">
        <v>160</v>
      </c>
      <c r="BE150" s="191">
        <f>IF(N150="základní",J150,0)</f>
        <v>0</v>
      </c>
      <c r="BF150" s="191">
        <f>IF(N150="snížená",J150,0)</f>
        <v>0</v>
      </c>
      <c r="BG150" s="191">
        <f>IF(N150="zákl. přenesená",J150,0)</f>
        <v>0</v>
      </c>
      <c r="BH150" s="191">
        <f>IF(N150="sníž. přenesená",J150,0)</f>
        <v>0</v>
      </c>
      <c r="BI150" s="191">
        <f>IF(N150="nulová",J150,0)</f>
        <v>0</v>
      </c>
      <c r="BJ150" s="18" t="s">
        <v>89</v>
      </c>
      <c r="BK150" s="191">
        <f>ROUND(I150*H150,2)</f>
        <v>0</v>
      </c>
      <c r="BL150" s="18" t="s">
        <v>159</v>
      </c>
      <c r="BM150" s="190" t="s">
        <v>271</v>
      </c>
    </row>
    <row r="151" s="2" customFormat="1">
      <c r="A151" s="37"/>
      <c r="B151" s="38"/>
      <c r="C151" s="37"/>
      <c r="D151" s="192" t="s">
        <v>167</v>
      </c>
      <c r="E151" s="37"/>
      <c r="F151" s="193" t="s">
        <v>272</v>
      </c>
      <c r="G151" s="37"/>
      <c r="H151" s="37"/>
      <c r="I151" s="194"/>
      <c r="J151" s="37"/>
      <c r="K151" s="37"/>
      <c r="L151" s="38"/>
      <c r="M151" s="195"/>
      <c r="N151" s="196"/>
      <c r="O151" s="76"/>
      <c r="P151" s="76"/>
      <c r="Q151" s="76"/>
      <c r="R151" s="76"/>
      <c r="S151" s="76"/>
      <c r="T151" s="7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8" t="s">
        <v>167</v>
      </c>
      <c r="AU151" s="18" t="s">
        <v>91</v>
      </c>
    </row>
    <row r="152" s="15" customFormat="1">
      <c r="A152" s="15"/>
      <c r="B152" s="217"/>
      <c r="C152" s="15"/>
      <c r="D152" s="192" t="s">
        <v>248</v>
      </c>
      <c r="E152" s="218" t="s">
        <v>1</v>
      </c>
      <c r="F152" s="219" t="s">
        <v>273</v>
      </c>
      <c r="G152" s="15"/>
      <c r="H152" s="218" t="s">
        <v>1</v>
      </c>
      <c r="I152" s="220"/>
      <c r="J152" s="15"/>
      <c r="K152" s="15"/>
      <c r="L152" s="217"/>
      <c r="M152" s="221"/>
      <c r="N152" s="222"/>
      <c r="O152" s="222"/>
      <c r="P152" s="222"/>
      <c r="Q152" s="222"/>
      <c r="R152" s="222"/>
      <c r="S152" s="222"/>
      <c r="T152" s="223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18" t="s">
        <v>248</v>
      </c>
      <c r="AU152" s="218" t="s">
        <v>91</v>
      </c>
      <c r="AV152" s="15" t="s">
        <v>89</v>
      </c>
      <c r="AW152" s="15" t="s">
        <v>37</v>
      </c>
      <c r="AX152" s="15" t="s">
        <v>82</v>
      </c>
      <c r="AY152" s="218" t="s">
        <v>160</v>
      </c>
    </row>
    <row r="153" s="13" customFormat="1">
      <c r="A153" s="13"/>
      <c r="B153" s="201"/>
      <c r="C153" s="13"/>
      <c r="D153" s="192" t="s">
        <v>248</v>
      </c>
      <c r="E153" s="202" t="s">
        <v>1</v>
      </c>
      <c r="F153" s="203" t="s">
        <v>274</v>
      </c>
      <c r="G153" s="13"/>
      <c r="H153" s="204">
        <v>0.97499999999999998</v>
      </c>
      <c r="I153" s="205"/>
      <c r="J153" s="13"/>
      <c r="K153" s="13"/>
      <c r="L153" s="201"/>
      <c r="M153" s="206"/>
      <c r="N153" s="207"/>
      <c r="O153" s="207"/>
      <c r="P153" s="207"/>
      <c r="Q153" s="207"/>
      <c r="R153" s="207"/>
      <c r="S153" s="207"/>
      <c r="T153" s="20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02" t="s">
        <v>248</v>
      </c>
      <c r="AU153" s="202" t="s">
        <v>91</v>
      </c>
      <c r="AV153" s="13" t="s">
        <v>91</v>
      </c>
      <c r="AW153" s="13" t="s">
        <v>37</v>
      </c>
      <c r="AX153" s="13" t="s">
        <v>82</v>
      </c>
      <c r="AY153" s="202" t="s">
        <v>160</v>
      </c>
    </row>
    <row r="154" s="14" customFormat="1">
      <c r="A154" s="14"/>
      <c r="B154" s="209"/>
      <c r="C154" s="14"/>
      <c r="D154" s="192" t="s">
        <v>248</v>
      </c>
      <c r="E154" s="210" t="s">
        <v>1</v>
      </c>
      <c r="F154" s="211" t="s">
        <v>250</v>
      </c>
      <c r="G154" s="14"/>
      <c r="H154" s="212">
        <v>0.97499999999999998</v>
      </c>
      <c r="I154" s="213"/>
      <c r="J154" s="14"/>
      <c r="K154" s="14"/>
      <c r="L154" s="209"/>
      <c r="M154" s="214"/>
      <c r="N154" s="215"/>
      <c r="O154" s="215"/>
      <c r="P154" s="215"/>
      <c r="Q154" s="215"/>
      <c r="R154" s="215"/>
      <c r="S154" s="215"/>
      <c r="T154" s="21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10" t="s">
        <v>248</v>
      </c>
      <c r="AU154" s="210" t="s">
        <v>91</v>
      </c>
      <c r="AV154" s="14" t="s">
        <v>159</v>
      </c>
      <c r="AW154" s="14" t="s">
        <v>37</v>
      </c>
      <c r="AX154" s="14" t="s">
        <v>89</v>
      </c>
      <c r="AY154" s="210" t="s">
        <v>160</v>
      </c>
    </row>
    <row r="155" s="2" customFormat="1" ht="24.15" customHeight="1">
      <c r="A155" s="37"/>
      <c r="B155" s="178"/>
      <c r="C155" s="179" t="s">
        <v>187</v>
      </c>
      <c r="D155" s="179" t="s">
        <v>162</v>
      </c>
      <c r="E155" s="180" t="s">
        <v>275</v>
      </c>
      <c r="F155" s="181" t="s">
        <v>276</v>
      </c>
      <c r="G155" s="182" t="s">
        <v>244</v>
      </c>
      <c r="H155" s="183">
        <v>1.575</v>
      </c>
      <c r="I155" s="184"/>
      <c r="J155" s="185">
        <f>ROUND(I155*H155,2)</f>
        <v>0</v>
      </c>
      <c r="K155" s="181" t="s">
        <v>245</v>
      </c>
      <c r="L155" s="38"/>
      <c r="M155" s="186" t="s">
        <v>1</v>
      </c>
      <c r="N155" s="187" t="s">
        <v>47</v>
      </c>
      <c r="O155" s="76"/>
      <c r="P155" s="188">
        <f>O155*H155</f>
        <v>0</v>
      </c>
      <c r="Q155" s="188">
        <v>0</v>
      </c>
      <c r="R155" s="188">
        <f>Q155*H155</f>
        <v>0</v>
      </c>
      <c r="S155" s="188">
        <v>0.068000000000000005</v>
      </c>
      <c r="T155" s="189">
        <f>S155*H155</f>
        <v>0.1071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0" t="s">
        <v>159</v>
      </c>
      <c r="AT155" s="190" t="s">
        <v>162</v>
      </c>
      <c r="AU155" s="190" t="s">
        <v>91</v>
      </c>
      <c r="AY155" s="18" t="s">
        <v>160</v>
      </c>
      <c r="BE155" s="191">
        <f>IF(N155="základní",J155,0)</f>
        <v>0</v>
      </c>
      <c r="BF155" s="191">
        <f>IF(N155="snížená",J155,0)</f>
        <v>0</v>
      </c>
      <c r="BG155" s="191">
        <f>IF(N155="zákl. přenesená",J155,0)</f>
        <v>0</v>
      </c>
      <c r="BH155" s="191">
        <f>IF(N155="sníž. přenesená",J155,0)</f>
        <v>0</v>
      </c>
      <c r="BI155" s="191">
        <f>IF(N155="nulová",J155,0)</f>
        <v>0</v>
      </c>
      <c r="BJ155" s="18" t="s">
        <v>89</v>
      </c>
      <c r="BK155" s="191">
        <f>ROUND(I155*H155,2)</f>
        <v>0</v>
      </c>
      <c r="BL155" s="18" t="s">
        <v>159</v>
      </c>
      <c r="BM155" s="190" t="s">
        <v>277</v>
      </c>
    </row>
    <row r="156" s="2" customFormat="1">
      <c r="A156" s="37"/>
      <c r="B156" s="38"/>
      <c r="C156" s="37"/>
      <c r="D156" s="192" t="s">
        <v>167</v>
      </c>
      <c r="E156" s="37"/>
      <c r="F156" s="193" t="s">
        <v>278</v>
      </c>
      <c r="G156" s="37"/>
      <c r="H156" s="37"/>
      <c r="I156" s="194"/>
      <c r="J156" s="37"/>
      <c r="K156" s="37"/>
      <c r="L156" s="38"/>
      <c r="M156" s="195"/>
      <c r="N156" s="196"/>
      <c r="O156" s="76"/>
      <c r="P156" s="76"/>
      <c r="Q156" s="76"/>
      <c r="R156" s="76"/>
      <c r="S156" s="76"/>
      <c r="T156" s="7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8" t="s">
        <v>167</v>
      </c>
      <c r="AU156" s="18" t="s">
        <v>91</v>
      </c>
    </row>
    <row r="157" s="15" customFormat="1">
      <c r="A157" s="15"/>
      <c r="B157" s="217"/>
      <c r="C157" s="15"/>
      <c r="D157" s="192" t="s">
        <v>248</v>
      </c>
      <c r="E157" s="218" t="s">
        <v>1</v>
      </c>
      <c r="F157" s="219" t="s">
        <v>273</v>
      </c>
      <c r="G157" s="15"/>
      <c r="H157" s="218" t="s">
        <v>1</v>
      </c>
      <c r="I157" s="220"/>
      <c r="J157" s="15"/>
      <c r="K157" s="15"/>
      <c r="L157" s="217"/>
      <c r="M157" s="221"/>
      <c r="N157" s="222"/>
      <c r="O157" s="222"/>
      <c r="P157" s="222"/>
      <c r="Q157" s="222"/>
      <c r="R157" s="222"/>
      <c r="S157" s="222"/>
      <c r="T157" s="223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18" t="s">
        <v>248</v>
      </c>
      <c r="AU157" s="218" t="s">
        <v>91</v>
      </c>
      <c r="AV157" s="15" t="s">
        <v>89</v>
      </c>
      <c r="AW157" s="15" t="s">
        <v>37</v>
      </c>
      <c r="AX157" s="15" t="s">
        <v>82</v>
      </c>
      <c r="AY157" s="218" t="s">
        <v>160</v>
      </c>
    </row>
    <row r="158" s="13" customFormat="1">
      <c r="A158" s="13"/>
      <c r="B158" s="201"/>
      <c r="C158" s="13"/>
      <c r="D158" s="192" t="s">
        <v>248</v>
      </c>
      <c r="E158" s="202" t="s">
        <v>1</v>
      </c>
      <c r="F158" s="203" t="s">
        <v>279</v>
      </c>
      <c r="G158" s="13"/>
      <c r="H158" s="204">
        <v>1.575</v>
      </c>
      <c r="I158" s="205"/>
      <c r="J158" s="13"/>
      <c r="K158" s="13"/>
      <c r="L158" s="201"/>
      <c r="M158" s="206"/>
      <c r="N158" s="207"/>
      <c r="O158" s="207"/>
      <c r="P158" s="207"/>
      <c r="Q158" s="207"/>
      <c r="R158" s="207"/>
      <c r="S158" s="207"/>
      <c r="T158" s="20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02" t="s">
        <v>248</v>
      </c>
      <c r="AU158" s="202" t="s">
        <v>91</v>
      </c>
      <c r="AV158" s="13" t="s">
        <v>91</v>
      </c>
      <c r="AW158" s="13" t="s">
        <v>37</v>
      </c>
      <c r="AX158" s="13" t="s">
        <v>82</v>
      </c>
      <c r="AY158" s="202" t="s">
        <v>160</v>
      </c>
    </row>
    <row r="159" s="14" customFormat="1">
      <c r="A159" s="14"/>
      <c r="B159" s="209"/>
      <c r="C159" s="14"/>
      <c r="D159" s="192" t="s">
        <v>248</v>
      </c>
      <c r="E159" s="210" t="s">
        <v>1</v>
      </c>
      <c r="F159" s="211" t="s">
        <v>250</v>
      </c>
      <c r="G159" s="14"/>
      <c r="H159" s="212">
        <v>1.575</v>
      </c>
      <c r="I159" s="213"/>
      <c r="J159" s="14"/>
      <c r="K159" s="14"/>
      <c r="L159" s="209"/>
      <c r="M159" s="214"/>
      <c r="N159" s="215"/>
      <c r="O159" s="215"/>
      <c r="P159" s="215"/>
      <c r="Q159" s="215"/>
      <c r="R159" s="215"/>
      <c r="S159" s="215"/>
      <c r="T159" s="21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10" t="s">
        <v>248</v>
      </c>
      <c r="AU159" s="210" t="s">
        <v>91</v>
      </c>
      <c r="AV159" s="14" t="s">
        <v>159</v>
      </c>
      <c r="AW159" s="14" t="s">
        <v>37</v>
      </c>
      <c r="AX159" s="14" t="s">
        <v>89</v>
      </c>
      <c r="AY159" s="210" t="s">
        <v>160</v>
      </c>
    </row>
    <row r="160" s="2" customFormat="1" ht="24.15" customHeight="1">
      <c r="A160" s="37"/>
      <c r="B160" s="178"/>
      <c r="C160" s="179" t="s">
        <v>192</v>
      </c>
      <c r="D160" s="179" t="s">
        <v>162</v>
      </c>
      <c r="E160" s="180" t="s">
        <v>280</v>
      </c>
      <c r="F160" s="181" t="s">
        <v>281</v>
      </c>
      <c r="G160" s="182" t="s">
        <v>244</v>
      </c>
      <c r="H160" s="183">
        <v>4.0199999999999996</v>
      </c>
      <c r="I160" s="184"/>
      <c r="J160" s="185">
        <f>ROUND(I160*H160,2)</f>
        <v>0</v>
      </c>
      <c r="K160" s="181" t="s">
        <v>245</v>
      </c>
      <c r="L160" s="38"/>
      <c r="M160" s="186" t="s">
        <v>1</v>
      </c>
      <c r="N160" s="187" t="s">
        <v>47</v>
      </c>
      <c r="O160" s="76"/>
      <c r="P160" s="188">
        <f>O160*H160</f>
        <v>0</v>
      </c>
      <c r="Q160" s="188">
        <v>0</v>
      </c>
      <c r="R160" s="188">
        <f>Q160*H160</f>
        <v>0</v>
      </c>
      <c r="S160" s="188">
        <v>0.055</v>
      </c>
      <c r="T160" s="189">
        <f>S160*H160</f>
        <v>0.22109999999999999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90" t="s">
        <v>159</v>
      </c>
      <c r="AT160" s="190" t="s">
        <v>162</v>
      </c>
      <c r="AU160" s="190" t="s">
        <v>91</v>
      </c>
      <c r="AY160" s="18" t="s">
        <v>160</v>
      </c>
      <c r="BE160" s="191">
        <f>IF(N160="základní",J160,0)</f>
        <v>0</v>
      </c>
      <c r="BF160" s="191">
        <f>IF(N160="snížená",J160,0)</f>
        <v>0</v>
      </c>
      <c r="BG160" s="191">
        <f>IF(N160="zákl. přenesená",J160,0)</f>
        <v>0</v>
      </c>
      <c r="BH160" s="191">
        <f>IF(N160="sníž. přenesená",J160,0)</f>
        <v>0</v>
      </c>
      <c r="BI160" s="191">
        <f>IF(N160="nulová",J160,0)</f>
        <v>0</v>
      </c>
      <c r="BJ160" s="18" t="s">
        <v>89</v>
      </c>
      <c r="BK160" s="191">
        <f>ROUND(I160*H160,2)</f>
        <v>0</v>
      </c>
      <c r="BL160" s="18" t="s">
        <v>159</v>
      </c>
      <c r="BM160" s="190" t="s">
        <v>282</v>
      </c>
    </row>
    <row r="161" s="2" customFormat="1">
      <c r="A161" s="37"/>
      <c r="B161" s="38"/>
      <c r="C161" s="37"/>
      <c r="D161" s="192" t="s">
        <v>167</v>
      </c>
      <c r="E161" s="37"/>
      <c r="F161" s="193" t="s">
        <v>283</v>
      </c>
      <c r="G161" s="37"/>
      <c r="H161" s="37"/>
      <c r="I161" s="194"/>
      <c r="J161" s="37"/>
      <c r="K161" s="37"/>
      <c r="L161" s="38"/>
      <c r="M161" s="195"/>
      <c r="N161" s="196"/>
      <c r="O161" s="76"/>
      <c r="P161" s="76"/>
      <c r="Q161" s="76"/>
      <c r="R161" s="76"/>
      <c r="S161" s="76"/>
      <c r="T161" s="7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8" t="s">
        <v>167</v>
      </c>
      <c r="AU161" s="18" t="s">
        <v>91</v>
      </c>
    </row>
    <row r="162" s="15" customFormat="1">
      <c r="A162" s="15"/>
      <c r="B162" s="217"/>
      <c r="C162" s="15"/>
      <c r="D162" s="192" t="s">
        <v>248</v>
      </c>
      <c r="E162" s="218" t="s">
        <v>1</v>
      </c>
      <c r="F162" s="219" t="s">
        <v>256</v>
      </c>
      <c r="G162" s="15"/>
      <c r="H162" s="218" t="s">
        <v>1</v>
      </c>
      <c r="I162" s="220"/>
      <c r="J162" s="15"/>
      <c r="K162" s="15"/>
      <c r="L162" s="217"/>
      <c r="M162" s="221"/>
      <c r="N162" s="222"/>
      <c r="O162" s="222"/>
      <c r="P162" s="222"/>
      <c r="Q162" s="222"/>
      <c r="R162" s="222"/>
      <c r="S162" s="222"/>
      <c r="T162" s="223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18" t="s">
        <v>248</v>
      </c>
      <c r="AU162" s="218" t="s">
        <v>91</v>
      </c>
      <c r="AV162" s="15" t="s">
        <v>89</v>
      </c>
      <c r="AW162" s="15" t="s">
        <v>37</v>
      </c>
      <c r="AX162" s="15" t="s">
        <v>82</v>
      </c>
      <c r="AY162" s="218" t="s">
        <v>160</v>
      </c>
    </row>
    <row r="163" s="13" customFormat="1">
      <c r="A163" s="13"/>
      <c r="B163" s="201"/>
      <c r="C163" s="13"/>
      <c r="D163" s="192" t="s">
        <v>248</v>
      </c>
      <c r="E163" s="202" t="s">
        <v>1</v>
      </c>
      <c r="F163" s="203" t="s">
        <v>284</v>
      </c>
      <c r="G163" s="13"/>
      <c r="H163" s="204">
        <v>3.6000000000000001</v>
      </c>
      <c r="I163" s="205"/>
      <c r="J163" s="13"/>
      <c r="K163" s="13"/>
      <c r="L163" s="201"/>
      <c r="M163" s="206"/>
      <c r="N163" s="207"/>
      <c r="O163" s="207"/>
      <c r="P163" s="207"/>
      <c r="Q163" s="207"/>
      <c r="R163" s="207"/>
      <c r="S163" s="207"/>
      <c r="T163" s="20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02" t="s">
        <v>248</v>
      </c>
      <c r="AU163" s="202" t="s">
        <v>91</v>
      </c>
      <c r="AV163" s="13" t="s">
        <v>91</v>
      </c>
      <c r="AW163" s="13" t="s">
        <v>37</v>
      </c>
      <c r="AX163" s="13" t="s">
        <v>82</v>
      </c>
      <c r="AY163" s="202" t="s">
        <v>160</v>
      </c>
    </row>
    <row r="164" s="15" customFormat="1">
      <c r="A164" s="15"/>
      <c r="B164" s="217"/>
      <c r="C164" s="15"/>
      <c r="D164" s="192" t="s">
        <v>248</v>
      </c>
      <c r="E164" s="218" t="s">
        <v>1</v>
      </c>
      <c r="F164" s="219" t="s">
        <v>285</v>
      </c>
      <c r="G164" s="15"/>
      <c r="H164" s="218" t="s">
        <v>1</v>
      </c>
      <c r="I164" s="220"/>
      <c r="J164" s="15"/>
      <c r="K164" s="15"/>
      <c r="L164" s="217"/>
      <c r="M164" s="221"/>
      <c r="N164" s="222"/>
      <c r="O164" s="222"/>
      <c r="P164" s="222"/>
      <c r="Q164" s="222"/>
      <c r="R164" s="222"/>
      <c r="S164" s="222"/>
      <c r="T164" s="223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18" t="s">
        <v>248</v>
      </c>
      <c r="AU164" s="218" t="s">
        <v>91</v>
      </c>
      <c r="AV164" s="15" t="s">
        <v>89</v>
      </c>
      <c r="AW164" s="15" t="s">
        <v>37</v>
      </c>
      <c r="AX164" s="15" t="s">
        <v>82</v>
      </c>
      <c r="AY164" s="218" t="s">
        <v>160</v>
      </c>
    </row>
    <row r="165" s="13" customFormat="1">
      <c r="A165" s="13"/>
      <c r="B165" s="201"/>
      <c r="C165" s="13"/>
      <c r="D165" s="192" t="s">
        <v>248</v>
      </c>
      <c r="E165" s="202" t="s">
        <v>1</v>
      </c>
      <c r="F165" s="203" t="s">
        <v>286</v>
      </c>
      <c r="G165" s="13"/>
      <c r="H165" s="204">
        <v>0.41999999999999998</v>
      </c>
      <c r="I165" s="205"/>
      <c r="J165" s="13"/>
      <c r="K165" s="13"/>
      <c r="L165" s="201"/>
      <c r="M165" s="206"/>
      <c r="N165" s="207"/>
      <c r="O165" s="207"/>
      <c r="P165" s="207"/>
      <c r="Q165" s="207"/>
      <c r="R165" s="207"/>
      <c r="S165" s="207"/>
      <c r="T165" s="20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02" t="s">
        <v>248</v>
      </c>
      <c r="AU165" s="202" t="s">
        <v>91</v>
      </c>
      <c r="AV165" s="13" t="s">
        <v>91</v>
      </c>
      <c r="AW165" s="13" t="s">
        <v>37</v>
      </c>
      <c r="AX165" s="13" t="s">
        <v>82</v>
      </c>
      <c r="AY165" s="202" t="s">
        <v>160</v>
      </c>
    </row>
    <row r="166" s="14" customFormat="1">
      <c r="A166" s="14"/>
      <c r="B166" s="209"/>
      <c r="C166" s="14"/>
      <c r="D166" s="192" t="s">
        <v>248</v>
      </c>
      <c r="E166" s="210" t="s">
        <v>1</v>
      </c>
      <c r="F166" s="211" t="s">
        <v>250</v>
      </c>
      <c r="G166" s="14"/>
      <c r="H166" s="212">
        <v>4.0200000000000005</v>
      </c>
      <c r="I166" s="213"/>
      <c r="J166" s="14"/>
      <c r="K166" s="14"/>
      <c r="L166" s="209"/>
      <c r="M166" s="214"/>
      <c r="N166" s="215"/>
      <c r="O166" s="215"/>
      <c r="P166" s="215"/>
      <c r="Q166" s="215"/>
      <c r="R166" s="215"/>
      <c r="S166" s="215"/>
      <c r="T166" s="21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10" t="s">
        <v>248</v>
      </c>
      <c r="AU166" s="210" t="s">
        <v>91</v>
      </c>
      <c r="AV166" s="14" t="s">
        <v>159</v>
      </c>
      <c r="AW166" s="14" t="s">
        <v>37</v>
      </c>
      <c r="AX166" s="14" t="s">
        <v>89</v>
      </c>
      <c r="AY166" s="210" t="s">
        <v>160</v>
      </c>
    </row>
    <row r="167" s="2" customFormat="1" ht="21.75" customHeight="1">
      <c r="A167" s="37"/>
      <c r="B167" s="178"/>
      <c r="C167" s="179" t="s">
        <v>197</v>
      </c>
      <c r="D167" s="179" t="s">
        <v>162</v>
      </c>
      <c r="E167" s="180" t="s">
        <v>287</v>
      </c>
      <c r="F167" s="181" t="s">
        <v>288</v>
      </c>
      <c r="G167" s="182" t="s">
        <v>244</v>
      </c>
      <c r="H167" s="183">
        <v>1.8500000000000001</v>
      </c>
      <c r="I167" s="184"/>
      <c r="J167" s="185">
        <f>ROUND(I167*H167,2)</f>
        <v>0</v>
      </c>
      <c r="K167" s="181" t="s">
        <v>245</v>
      </c>
      <c r="L167" s="38"/>
      <c r="M167" s="186" t="s">
        <v>1</v>
      </c>
      <c r="N167" s="187" t="s">
        <v>47</v>
      </c>
      <c r="O167" s="76"/>
      <c r="P167" s="188">
        <f>O167*H167</f>
        <v>0</v>
      </c>
      <c r="Q167" s="188">
        <v>0</v>
      </c>
      <c r="R167" s="188">
        <f>Q167*H167</f>
        <v>0</v>
      </c>
      <c r="S167" s="188">
        <v>0.087999999999999995</v>
      </c>
      <c r="T167" s="189">
        <f>S167*H167</f>
        <v>0.1628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90" t="s">
        <v>159</v>
      </c>
      <c r="AT167" s="190" t="s">
        <v>162</v>
      </c>
      <c r="AU167" s="190" t="s">
        <v>91</v>
      </c>
      <c r="AY167" s="18" t="s">
        <v>160</v>
      </c>
      <c r="BE167" s="191">
        <f>IF(N167="základní",J167,0)</f>
        <v>0</v>
      </c>
      <c r="BF167" s="191">
        <f>IF(N167="snížená",J167,0)</f>
        <v>0</v>
      </c>
      <c r="BG167" s="191">
        <f>IF(N167="zákl. přenesená",J167,0)</f>
        <v>0</v>
      </c>
      <c r="BH167" s="191">
        <f>IF(N167="sníž. přenesená",J167,0)</f>
        <v>0</v>
      </c>
      <c r="BI167" s="191">
        <f>IF(N167="nulová",J167,0)</f>
        <v>0</v>
      </c>
      <c r="BJ167" s="18" t="s">
        <v>89</v>
      </c>
      <c r="BK167" s="191">
        <f>ROUND(I167*H167,2)</f>
        <v>0</v>
      </c>
      <c r="BL167" s="18" t="s">
        <v>159</v>
      </c>
      <c r="BM167" s="190" t="s">
        <v>289</v>
      </c>
    </row>
    <row r="168" s="2" customFormat="1">
      <c r="A168" s="37"/>
      <c r="B168" s="38"/>
      <c r="C168" s="37"/>
      <c r="D168" s="192" t="s">
        <v>167</v>
      </c>
      <c r="E168" s="37"/>
      <c r="F168" s="193" t="s">
        <v>290</v>
      </c>
      <c r="G168" s="37"/>
      <c r="H168" s="37"/>
      <c r="I168" s="194"/>
      <c r="J168" s="37"/>
      <c r="K168" s="37"/>
      <c r="L168" s="38"/>
      <c r="M168" s="195"/>
      <c r="N168" s="196"/>
      <c r="O168" s="76"/>
      <c r="P168" s="76"/>
      <c r="Q168" s="76"/>
      <c r="R168" s="76"/>
      <c r="S168" s="76"/>
      <c r="T168" s="7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8" t="s">
        <v>167</v>
      </c>
      <c r="AU168" s="18" t="s">
        <v>91</v>
      </c>
    </row>
    <row r="169" s="15" customFormat="1">
      <c r="A169" s="15"/>
      <c r="B169" s="217"/>
      <c r="C169" s="15"/>
      <c r="D169" s="192" t="s">
        <v>248</v>
      </c>
      <c r="E169" s="218" t="s">
        <v>1</v>
      </c>
      <c r="F169" s="219" t="s">
        <v>291</v>
      </c>
      <c r="G169" s="15"/>
      <c r="H169" s="218" t="s">
        <v>1</v>
      </c>
      <c r="I169" s="220"/>
      <c r="J169" s="15"/>
      <c r="K169" s="15"/>
      <c r="L169" s="217"/>
      <c r="M169" s="221"/>
      <c r="N169" s="222"/>
      <c r="O169" s="222"/>
      <c r="P169" s="222"/>
      <c r="Q169" s="222"/>
      <c r="R169" s="222"/>
      <c r="S169" s="222"/>
      <c r="T169" s="223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18" t="s">
        <v>248</v>
      </c>
      <c r="AU169" s="218" t="s">
        <v>91</v>
      </c>
      <c r="AV169" s="15" t="s">
        <v>89</v>
      </c>
      <c r="AW169" s="15" t="s">
        <v>37</v>
      </c>
      <c r="AX169" s="15" t="s">
        <v>82</v>
      </c>
      <c r="AY169" s="218" t="s">
        <v>160</v>
      </c>
    </row>
    <row r="170" s="13" customFormat="1">
      <c r="A170" s="13"/>
      <c r="B170" s="201"/>
      <c r="C170" s="13"/>
      <c r="D170" s="192" t="s">
        <v>248</v>
      </c>
      <c r="E170" s="202" t="s">
        <v>1</v>
      </c>
      <c r="F170" s="203" t="s">
        <v>292</v>
      </c>
      <c r="G170" s="13"/>
      <c r="H170" s="204">
        <v>1.8500000000000001</v>
      </c>
      <c r="I170" s="205"/>
      <c r="J170" s="13"/>
      <c r="K170" s="13"/>
      <c r="L170" s="201"/>
      <c r="M170" s="206"/>
      <c r="N170" s="207"/>
      <c r="O170" s="207"/>
      <c r="P170" s="207"/>
      <c r="Q170" s="207"/>
      <c r="R170" s="207"/>
      <c r="S170" s="207"/>
      <c r="T170" s="20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02" t="s">
        <v>248</v>
      </c>
      <c r="AU170" s="202" t="s">
        <v>91</v>
      </c>
      <c r="AV170" s="13" t="s">
        <v>91</v>
      </c>
      <c r="AW170" s="13" t="s">
        <v>37</v>
      </c>
      <c r="AX170" s="13" t="s">
        <v>82</v>
      </c>
      <c r="AY170" s="202" t="s">
        <v>160</v>
      </c>
    </row>
    <row r="171" s="14" customFormat="1">
      <c r="A171" s="14"/>
      <c r="B171" s="209"/>
      <c r="C171" s="14"/>
      <c r="D171" s="192" t="s">
        <v>248</v>
      </c>
      <c r="E171" s="210" t="s">
        <v>1</v>
      </c>
      <c r="F171" s="211" t="s">
        <v>250</v>
      </c>
      <c r="G171" s="14"/>
      <c r="H171" s="212">
        <v>1.8500000000000001</v>
      </c>
      <c r="I171" s="213"/>
      <c r="J171" s="14"/>
      <c r="K171" s="14"/>
      <c r="L171" s="209"/>
      <c r="M171" s="214"/>
      <c r="N171" s="215"/>
      <c r="O171" s="215"/>
      <c r="P171" s="215"/>
      <c r="Q171" s="215"/>
      <c r="R171" s="215"/>
      <c r="S171" s="215"/>
      <c r="T171" s="21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10" t="s">
        <v>248</v>
      </c>
      <c r="AU171" s="210" t="s">
        <v>91</v>
      </c>
      <c r="AV171" s="14" t="s">
        <v>159</v>
      </c>
      <c r="AW171" s="14" t="s">
        <v>37</v>
      </c>
      <c r="AX171" s="14" t="s">
        <v>89</v>
      </c>
      <c r="AY171" s="210" t="s">
        <v>160</v>
      </c>
    </row>
    <row r="172" s="2" customFormat="1" ht="24.15" customHeight="1">
      <c r="A172" s="37"/>
      <c r="B172" s="178"/>
      <c r="C172" s="179" t="s">
        <v>202</v>
      </c>
      <c r="D172" s="179" t="s">
        <v>162</v>
      </c>
      <c r="E172" s="180" t="s">
        <v>293</v>
      </c>
      <c r="F172" s="181" t="s">
        <v>294</v>
      </c>
      <c r="G172" s="182" t="s">
        <v>295</v>
      </c>
      <c r="H172" s="183">
        <v>2</v>
      </c>
      <c r="I172" s="184"/>
      <c r="J172" s="185">
        <f>ROUND(I172*H172,2)</f>
        <v>0</v>
      </c>
      <c r="K172" s="181" t="s">
        <v>245</v>
      </c>
      <c r="L172" s="38"/>
      <c r="M172" s="186" t="s">
        <v>1</v>
      </c>
      <c r="N172" s="187" t="s">
        <v>47</v>
      </c>
      <c r="O172" s="76"/>
      <c r="P172" s="188">
        <f>O172*H172</f>
        <v>0</v>
      </c>
      <c r="Q172" s="188">
        <v>0</v>
      </c>
      <c r="R172" s="188">
        <f>Q172*H172</f>
        <v>0</v>
      </c>
      <c r="S172" s="188">
        <v>0.014999999999999999</v>
      </c>
      <c r="T172" s="189">
        <f>S172*H172</f>
        <v>0.029999999999999999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90" t="s">
        <v>296</v>
      </c>
      <c r="AT172" s="190" t="s">
        <v>162</v>
      </c>
      <c r="AU172" s="190" t="s">
        <v>91</v>
      </c>
      <c r="AY172" s="18" t="s">
        <v>160</v>
      </c>
      <c r="BE172" s="191">
        <f>IF(N172="základní",J172,0)</f>
        <v>0</v>
      </c>
      <c r="BF172" s="191">
        <f>IF(N172="snížená",J172,0)</f>
        <v>0</v>
      </c>
      <c r="BG172" s="191">
        <f>IF(N172="zákl. přenesená",J172,0)</f>
        <v>0</v>
      </c>
      <c r="BH172" s="191">
        <f>IF(N172="sníž. přenesená",J172,0)</f>
        <v>0</v>
      </c>
      <c r="BI172" s="191">
        <f>IF(N172="nulová",J172,0)</f>
        <v>0</v>
      </c>
      <c r="BJ172" s="18" t="s">
        <v>89</v>
      </c>
      <c r="BK172" s="191">
        <f>ROUND(I172*H172,2)</f>
        <v>0</v>
      </c>
      <c r="BL172" s="18" t="s">
        <v>296</v>
      </c>
      <c r="BM172" s="190" t="s">
        <v>297</v>
      </c>
    </row>
    <row r="173" s="2" customFormat="1">
      <c r="A173" s="37"/>
      <c r="B173" s="38"/>
      <c r="C173" s="37"/>
      <c r="D173" s="192" t="s">
        <v>167</v>
      </c>
      <c r="E173" s="37"/>
      <c r="F173" s="193" t="s">
        <v>298</v>
      </c>
      <c r="G173" s="37"/>
      <c r="H173" s="37"/>
      <c r="I173" s="194"/>
      <c r="J173" s="37"/>
      <c r="K173" s="37"/>
      <c r="L173" s="38"/>
      <c r="M173" s="195"/>
      <c r="N173" s="196"/>
      <c r="O173" s="76"/>
      <c r="P173" s="76"/>
      <c r="Q173" s="76"/>
      <c r="R173" s="76"/>
      <c r="S173" s="76"/>
      <c r="T173" s="7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8" t="s">
        <v>167</v>
      </c>
      <c r="AU173" s="18" t="s">
        <v>91</v>
      </c>
    </row>
    <row r="174" s="15" customFormat="1">
      <c r="A174" s="15"/>
      <c r="B174" s="217"/>
      <c r="C174" s="15"/>
      <c r="D174" s="192" t="s">
        <v>248</v>
      </c>
      <c r="E174" s="218" t="s">
        <v>1</v>
      </c>
      <c r="F174" s="219" t="s">
        <v>299</v>
      </c>
      <c r="G174" s="15"/>
      <c r="H174" s="218" t="s">
        <v>1</v>
      </c>
      <c r="I174" s="220"/>
      <c r="J174" s="15"/>
      <c r="K174" s="15"/>
      <c r="L174" s="217"/>
      <c r="M174" s="221"/>
      <c r="N174" s="222"/>
      <c r="O174" s="222"/>
      <c r="P174" s="222"/>
      <c r="Q174" s="222"/>
      <c r="R174" s="222"/>
      <c r="S174" s="222"/>
      <c r="T174" s="223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18" t="s">
        <v>248</v>
      </c>
      <c r="AU174" s="218" t="s">
        <v>91</v>
      </c>
      <c r="AV174" s="15" t="s">
        <v>89</v>
      </c>
      <c r="AW174" s="15" t="s">
        <v>37</v>
      </c>
      <c r="AX174" s="15" t="s">
        <v>82</v>
      </c>
      <c r="AY174" s="218" t="s">
        <v>160</v>
      </c>
    </row>
    <row r="175" s="13" customFormat="1">
      <c r="A175" s="13"/>
      <c r="B175" s="201"/>
      <c r="C175" s="13"/>
      <c r="D175" s="192" t="s">
        <v>248</v>
      </c>
      <c r="E175" s="202" t="s">
        <v>1</v>
      </c>
      <c r="F175" s="203" t="s">
        <v>91</v>
      </c>
      <c r="G175" s="13"/>
      <c r="H175" s="204">
        <v>2</v>
      </c>
      <c r="I175" s="205"/>
      <c r="J175" s="13"/>
      <c r="K175" s="13"/>
      <c r="L175" s="201"/>
      <c r="M175" s="206"/>
      <c r="N175" s="207"/>
      <c r="O175" s="207"/>
      <c r="P175" s="207"/>
      <c r="Q175" s="207"/>
      <c r="R175" s="207"/>
      <c r="S175" s="207"/>
      <c r="T175" s="20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02" t="s">
        <v>248</v>
      </c>
      <c r="AU175" s="202" t="s">
        <v>91</v>
      </c>
      <c r="AV175" s="13" t="s">
        <v>91</v>
      </c>
      <c r="AW175" s="13" t="s">
        <v>37</v>
      </c>
      <c r="AX175" s="13" t="s">
        <v>82</v>
      </c>
      <c r="AY175" s="202" t="s">
        <v>160</v>
      </c>
    </row>
    <row r="176" s="14" customFormat="1">
      <c r="A176" s="14"/>
      <c r="B176" s="209"/>
      <c r="C176" s="14"/>
      <c r="D176" s="192" t="s">
        <v>248</v>
      </c>
      <c r="E176" s="210" t="s">
        <v>1</v>
      </c>
      <c r="F176" s="211" t="s">
        <v>250</v>
      </c>
      <c r="G176" s="14"/>
      <c r="H176" s="212">
        <v>2</v>
      </c>
      <c r="I176" s="213"/>
      <c r="J176" s="14"/>
      <c r="K176" s="14"/>
      <c r="L176" s="209"/>
      <c r="M176" s="214"/>
      <c r="N176" s="215"/>
      <c r="O176" s="215"/>
      <c r="P176" s="215"/>
      <c r="Q176" s="215"/>
      <c r="R176" s="215"/>
      <c r="S176" s="215"/>
      <c r="T176" s="21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10" t="s">
        <v>248</v>
      </c>
      <c r="AU176" s="210" t="s">
        <v>91</v>
      </c>
      <c r="AV176" s="14" t="s">
        <v>159</v>
      </c>
      <c r="AW176" s="14" t="s">
        <v>37</v>
      </c>
      <c r="AX176" s="14" t="s">
        <v>89</v>
      </c>
      <c r="AY176" s="210" t="s">
        <v>160</v>
      </c>
    </row>
    <row r="177" s="2" customFormat="1" ht="33" customHeight="1">
      <c r="A177" s="37"/>
      <c r="B177" s="178"/>
      <c r="C177" s="179" t="s">
        <v>207</v>
      </c>
      <c r="D177" s="179" t="s">
        <v>162</v>
      </c>
      <c r="E177" s="180" t="s">
        <v>300</v>
      </c>
      <c r="F177" s="181" t="s">
        <v>301</v>
      </c>
      <c r="G177" s="182" t="s">
        <v>295</v>
      </c>
      <c r="H177" s="183">
        <v>3</v>
      </c>
      <c r="I177" s="184"/>
      <c r="J177" s="185">
        <f>ROUND(I177*H177,2)</f>
        <v>0</v>
      </c>
      <c r="K177" s="181" t="s">
        <v>245</v>
      </c>
      <c r="L177" s="38"/>
      <c r="M177" s="186" t="s">
        <v>1</v>
      </c>
      <c r="N177" s="187" t="s">
        <v>47</v>
      </c>
      <c r="O177" s="76"/>
      <c r="P177" s="188">
        <f>O177*H177</f>
        <v>0</v>
      </c>
      <c r="Q177" s="188">
        <v>0</v>
      </c>
      <c r="R177" s="188">
        <f>Q177*H177</f>
        <v>0</v>
      </c>
      <c r="S177" s="188">
        <v>0.0089999999999999993</v>
      </c>
      <c r="T177" s="189">
        <f>S177*H177</f>
        <v>0.026999999999999996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90" t="s">
        <v>159</v>
      </c>
      <c r="AT177" s="190" t="s">
        <v>162</v>
      </c>
      <c r="AU177" s="190" t="s">
        <v>91</v>
      </c>
      <c r="AY177" s="18" t="s">
        <v>160</v>
      </c>
      <c r="BE177" s="191">
        <f>IF(N177="základní",J177,0)</f>
        <v>0</v>
      </c>
      <c r="BF177" s="191">
        <f>IF(N177="snížená",J177,0)</f>
        <v>0</v>
      </c>
      <c r="BG177" s="191">
        <f>IF(N177="zákl. přenesená",J177,0)</f>
        <v>0</v>
      </c>
      <c r="BH177" s="191">
        <f>IF(N177="sníž. přenesená",J177,0)</f>
        <v>0</v>
      </c>
      <c r="BI177" s="191">
        <f>IF(N177="nulová",J177,0)</f>
        <v>0</v>
      </c>
      <c r="BJ177" s="18" t="s">
        <v>89</v>
      </c>
      <c r="BK177" s="191">
        <f>ROUND(I177*H177,2)</f>
        <v>0</v>
      </c>
      <c r="BL177" s="18" t="s">
        <v>159</v>
      </c>
      <c r="BM177" s="190" t="s">
        <v>302</v>
      </c>
    </row>
    <row r="178" s="2" customFormat="1">
      <c r="A178" s="37"/>
      <c r="B178" s="38"/>
      <c r="C178" s="37"/>
      <c r="D178" s="192" t="s">
        <v>167</v>
      </c>
      <c r="E178" s="37"/>
      <c r="F178" s="193" t="s">
        <v>303</v>
      </c>
      <c r="G178" s="37"/>
      <c r="H178" s="37"/>
      <c r="I178" s="194"/>
      <c r="J178" s="37"/>
      <c r="K178" s="37"/>
      <c r="L178" s="38"/>
      <c r="M178" s="195"/>
      <c r="N178" s="196"/>
      <c r="O178" s="76"/>
      <c r="P178" s="76"/>
      <c r="Q178" s="76"/>
      <c r="R178" s="76"/>
      <c r="S178" s="76"/>
      <c r="T178" s="7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8" t="s">
        <v>167</v>
      </c>
      <c r="AU178" s="18" t="s">
        <v>91</v>
      </c>
    </row>
    <row r="179" s="15" customFormat="1">
      <c r="A179" s="15"/>
      <c r="B179" s="217"/>
      <c r="C179" s="15"/>
      <c r="D179" s="192" t="s">
        <v>248</v>
      </c>
      <c r="E179" s="218" t="s">
        <v>1</v>
      </c>
      <c r="F179" s="219" t="s">
        <v>304</v>
      </c>
      <c r="G179" s="15"/>
      <c r="H179" s="218" t="s">
        <v>1</v>
      </c>
      <c r="I179" s="220"/>
      <c r="J179" s="15"/>
      <c r="K179" s="15"/>
      <c r="L179" s="217"/>
      <c r="M179" s="221"/>
      <c r="N179" s="222"/>
      <c r="O179" s="222"/>
      <c r="P179" s="222"/>
      <c r="Q179" s="222"/>
      <c r="R179" s="222"/>
      <c r="S179" s="222"/>
      <c r="T179" s="223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18" t="s">
        <v>248</v>
      </c>
      <c r="AU179" s="218" t="s">
        <v>91</v>
      </c>
      <c r="AV179" s="15" t="s">
        <v>89</v>
      </c>
      <c r="AW179" s="15" t="s">
        <v>37</v>
      </c>
      <c r="AX179" s="15" t="s">
        <v>82</v>
      </c>
      <c r="AY179" s="218" t="s">
        <v>160</v>
      </c>
    </row>
    <row r="180" s="13" customFormat="1">
      <c r="A180" s="13"/>
      <c r="B180" s="201"/>
      <c r="C180" s="13"/>
      <c r="D180" s="192" t="s">
        <v>248</v>
      </c>
      <c r="E180" s="202" t="s">
        <v>1</v>
      </c>
      <c r="F180" s="203" t="s">
        <v>173</v>
      </c>
      <c r="G180" s="13"/>
      <c r="H180" s="204">
        <v>3</v>
      </c>
      <c r="I180" s="205"/>
      <c r="J180" s="13"/>
      <c r="K180" s="13"/>
      <c r="L180" s="201"/>
      <c r="M180" s="206"/>
      <c r="N180" s="207"/>
      <c r="O180" s="207"/>
      <c r="P180" s="207"/>
      <c r="Q180" s="207"/>
      <c r="R180" s="207"/>
      <c r="S180" s="207"/>
      <c r="T180" s="20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02" t="s">
        <v>248</v>
      </c>
      <c r="AU180" s="202" t="s">
        <v>91</v>
      </c>
      <c r="AV180" s="13" t="s">
        <v>91</v>
      </c>
      <c r="AW180" s="13" t="s">
        <v>37</v>
      </c>
      <c r="AX180" s="13" t="s">
        <v>82</v>
      </c>
      <c r="AY180" s="202" t="s">
        <v>160</v>
      </c>
    </row>
    <row r="181" s="14" customFormat="1">
      <c r="A181" s="14"/>
      <c r="B181" s="209"/>
      <c r="C181" s="14"/>
      <c r="D181" s="192" t="s">
        <v>248</v>
      </c>
      <c r="E181" s="210" t="s">
        <v>1</v>
      </c>
      <c r="F181" s="211" t="s">
        <v>250</v>
      </c>
      <c r="G181" s="14"/>
      <c r="H181" s="212">
        <v>3</v>
      </c>
      <c r="I181" s="213"/>
      <c r="J181" s="14"/>
      <c r="K181" s="14"/>
      <c r="L181" s="209"/>
      <c r="M181" s="214"/>
      <c r="N181" s="215"/>
      <c r="O181" s="215"/>
      <c r="P181" s="215"/>
      <c r="Q181" s="215"/>
      <c r="R181" s="215"/>
      <c r="S181" s="215"/>
      <c r="T181" s="21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10" t="s">
        <v>248</v>
      </c>
      <c r="AU181" s="210" t="s">
        <v>91</v>
      </c>
      <c r="AV181" s="14" t="s">
        <v>159</v>
      </c>
      <c r="AW181" s="14" t="s">
        <v>37</v>
      </c>
      <c r="AX181" s="14" t="s">
        <v>89</v>
      </c>
      <c r="AY181" s="210" t="s">
        <v>160</v>
      </c>
    </row>
    <row r="182" s="2" customFormat="1" ht="24.15" customHeight="1">
      <c r="A182" s="37"/>
      <c r="B182" s="178"/>
      <c r="C182" s="179" t="s">
        <v>212</v>
      </c>
      <c r="D182" s="179" t="s">
        <v>162</v>
      </c>
      <c r="E182" s="180" t="s">
        <v>305</v>
      </c>
      <c r="F182" s="181" t="s">
        <v>306</v>
      </c>
      <c r="G182" s="182" t="s">
        <v>295</v>
      </c>
      <c r="H182" s="183">
        <v>1</v>
      </c>
      <c r="I182" s="184"/>
      <c r="J182" s="185">
        <f>ROUND(I182*H182,2)</f>
        <v>0</v>
      </c>
      <c r="K182" s="181" t="s">
        <v>245</v>
      </c>
      <c r="L182" s="38"/>
      <c r="M182" s="186" t="s">
        <v>1</v>
      </c>
      <c r="N182" s="187" t="s">
        <v>47</v>
      </c>
      <c r="O182" s="76"/>
      <c r="P182" s="188">
        <f>O182*H182</f>
        <v>0</v>
      </c>
      <c r="Q182" s="188">
        <v>0</v>
      </c>
      <c r="R182" s="188">
        <f>Q182*H182</f>
        <v>0</v>
      </c>
      <c r="S182" s="188">
        <v>0.019</v>
      </c>
      <c r="T182" s="189">
        <f>S182*H182</f>
        <v>0.019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90" t="s">
        <v>159</v>
      </c>
      <c r="AT182" s="190" t="s">
        <v>162</v>
      </c>
      <c r="AU182" s="190" t="s">
        <v>91</v>
      </c>
      <c r="AY182" s="18" t="s">
        <v>160</v>
      </c>
      <c r="BE182" s="191">
        <f>IF(N182="základní",J182,0)</f>
        <v>0</v>
      </c>
      <c r="BF182" s="191">
        <f>IF(N182="snížená",J182,0)</f>
        <v>0</v>
      </c>
      <c r="BG182" s="191">
        <f>IF(N182="zákl. přenesená",J182,0)</f>
        <v>0</v>
      </c>
      <c r="BH182" s="191">
        <f>IF(N182="sníž. přenesená",J182,0)</f>
        <v>0</v>
      </c>
      <c r="BI182" s="191">
        <f>IF(N182="nulová",J182,0)</f>
        <v>0</v>
      </c>
      <c r="BJ182" s="18" t="s">
        <v>89</v>
      </c>
      <c r="BK182" s="191">
        <f>ROUND(I182*H182,2)</f>
        <v>0</v>
      </c>
      <c r="BL182" s="18" t="s">
        <v>159</v>
      </c>
      <c r="BM182" s="190" t="s">
        <v>307</v>
      </c>
    </row>
    <row r="183" s="2" customFormat="1">
      <c r="A183" s="37"/>
      <c r="B183" s="38"/>
      <c r="C183" s="37"/>
      <c r="D183" s="192" t="s">
        <v>167</v>
      </c>
      <c r="E183" s="37"/>
      <c r="F183" s="193" t="s">
        <v>308</v>
      </c>
      <c r="G183" s="37"/>
      <c r="H183" s="37"/>
      <c r="I183" s="194"/>
      <c r="J183" s="37"/>
      <c r="K183" s="37"/>
      <c r="L183" s="38"/>
      <c r="M183" s="195"/>
      <c r="N183" s="196"/>
      <c r="O183" s="76"/>
      <c r="P183" s="76"/>
      <c r="Q183" s="76"/>
      <c r="R183" s="76"/>
      <c r="S183" s="76"/>
      <c r="T183" s="7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8" t="s">
        <v>167</v>
      </c>
      <c r="AU183" s="18" t="s">
        <v>91</v>
      </c>
    </row>
    <row r="184" s="15" customFormat="1">
      <c r="A184" s="15"/>
      <c r="B184" s="217"/>
      <c r="C184" s="15"/>
      <c r="D184" s="192" t="s">
        <v>248</v>
      </c>
      <c r="E184" s="218" t="s">
        <v>1</v>
      </c>
      <c r="F184" s="219" t="s">
        <v>256</v>
      </c>
      <c r="G184" s="15"/>
      <c r="H184" s="218" t="s">
        <v>1</v>
      </c>
      <c r="I184" s="220"/>
      <c r="J184" s="15"/>
      <c r="K184" s="15"/>
      <c r="L184" s="217"/>
      <c r="M184" s="221"/>
      <c r="N184" s="222"/>
      <c r="O184" s="222"/>
      <c r="P184" s="222"/>
      <c r="Q184" s="222"/>
      <c r="R184" s="222"/>
      <c r="S184" s="222"/>
      <c r="T184" s="223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18" t="s">
        <v>248</v>
      </c>
      <c r="AU184" s="218" t="s">
        <v>91</v>
      </c>
      <c r="AV184" s="15" t="s">
        <v>89</v>
      </c>
      <c r="AW184" s="15" t="s">
        <v>37</v>
      </c>
      <c r="AX184" s="15" t="s">
        <v>82</v>
      </c>
      <c r="AY184" s="218" t="s">
        <v>160</v>
      </c>
    </row>
    <row r="185" s="13" customFormat="1">
      <c r="A185" s="13"/>
      <c r="B185" s="201"/>
      <c r="C185" s="13"/>
      <c r="D185" s="192" t="s">
        <v>248</v>
      </c>
      <c r="E185" s="202" t="s">
        <v>1</v>
      </c>
      <c r="F185" s="203" t="s">
        <v>89</v>
      </c>
      <c r="G185" s="13"/>
      <c r="H185" s="204">
        <v>1</v>
      </c>
      <c r="I185" s="205"/>
      <c r="J185" s="13"/>
      <c r="K185" s="13"/>
      <c r="L185" s="201"/>
      <c r="M185" s="206"/>
      <c r="N185" s="207"/>
      <c r="O185" s="207"/>
      <c r="P185" s="207"/>
      <c r="Q185" s="207"/>
      <c r="R185" s="207"/>
      <c r="S185" s="207"/>
      <c r="T185" s="20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02" t="s">
        <v>248</v>
      </c>
      <c r="AU185" s="202" t="s">
        <v>91</v>
      </c>
      <c r="AV185" s="13" t="s">
        <v>91</v>
      </c>
      <c r="AW185" s="13" t="s">
        <v>37</v>
      </c>
      <c r="AX185" s="13" t="s">
        <v>82</v>
      </c>
      <c r="AY185" s="202" t="s">
        <v>160</v>
      </c>
    </row>
    <row r="186" s="14" customFormat="1">
      <c r="A186" s="14"/>
      <c r="B186" s="209"/>
      <c r="C186" s="14"/>
      <c r="D186" s="192" t="s">
        <v>248</v>
      </c>
      <c r="E186" s="210" t="s">
        <v>1</v>
      </c>
      <c r="F186" s="211" t="s">
        <v>250</v>
      </c>
      <c r="G186" s="14"/>
      <c r="H186" s="212">
        <v>1</v>
      </c>
      <c r="I186" s="213"/>
      <c r="J186" s="14"/>
      <c r="K186" s="14"/>
      <c r="L186" s="209"/>
      <c r="M186" s="214"/>
      <c r="N186" s="215"/>
      <c r="O186" s="215"/>
      <c r="P186" s="215"/>
      <c r="Q186" s="215"/>
      <c r="R186" s="215"/>
      <c r="S186" s="215"/>
      <c r="T186" s="21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10" t="s">
        <v>248</v>
      </c>
      <c r="AU186" s="210" t="s">
        <v>91</v>
      </c>
      <c r="AV186" s="14" t="s">
        <v>159</v>
      </c>
      <c r="AW186" s="14" t="s">
        <v>37</v>
      </c>
      <c r="AX186" s="14" t="s">
        <v>89</v>
      </c>
      <c r="AY186" s="210" t="s">
        <v>160</v>
      </c>
    </row>
    <row r="187" s="2" customFormat="1" ht="16.5" customHeight="1">
      <c r="A187" s="37"/>
      <c r="B187" s="178"/>
      <c r="C187" s="179" t="s">
        <v>217</v>
      </c>
      <c r="D187" s="179" t="s">
        <v>162</v>
      </c>
      <c r="E187" s="180" t="s">
        <v>309</v>
      </c>
      <c r="F187" s="181" t="s">
        <v>310</v>
      </c>
      <c r="G187" s="182" t="s">
        <v>295</v>
      </c>
      <c r="H187" s="183">
        <v>1</v>
      </c>
      <c r="I187" s="184"/>
      <c r="J187" s="185">
        <f>ROUND(I187*H187,2)</f>
        <v>0</v>
      </c>
      <c r="K187" s="181" t="s">
        <v>1</v>
      </c>
      <c r="L187" s="38"/>
      <c r="M187" s="186" t="s">
        <v>1</v>
      </c>
      <c r="N187" s="187" t="s">
        <v>47</v>
      </c>
      <c r="O187" s="76"/>
      <c r="P187" s="188">
        <f>O187*H187</f>
        <v>0</v>
      </c>
      <c r="Q187" s="188">
        <v>0</v>
      </c>
      <c r="R187" s="188">
        <f>Q187*H187</f>
        <v>0</v>
      </c>
      <c r="S187" s="188">
        <v>0.019</v>
      </c>
      <c r="T187" s="189">
        <f>S187*H187</f>
        <v>0.019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90" t="s">
        <v>159</v>
      </c>
      <c r="AT187" s="190" t="s">
        <v>162</v>
      </c>
      <c r="AU187" s="190" t="s">
        <v>91</v>
      </c>
      <c r="AY187" s="18" t="s">
        <v>160</v>
      </c>
      <c r="BE187" s="191">
        <f>IF(N187="základní",J187,0)</f>
        <v>0</v>
      </c>
      <c r="BF187" s="191">
        <f>IF(N187="snížená",J187,0)</f>
        <v>0</v>
      </c>
      <c r="BG187" s="191">
        <f>IF(N187="zákl. přenesená",J187,0)</f>
        <v>0</v>
      </c>
      <c r="BH187" s="191">
        <f>IF(N187="sníž. přenesená",J187,0)</f>
        <v>0</v>
      </c>
      <c r="BI187" s="191">
        <f>IF(N187="nulová",J187,0)</f>
        <v>0</v>
      </c>
      <c r="BJ187" s="18" t="s">
        <v>89</v>
      </c>
      <c r="BK187" s="191">
        <f>ROUND(I187*H187,2)</f>
        <v>0</v>
      </c>
      <c r="BL187" s="18" t="s">
        <v>159</v>
      </c>
      <c r="BM187" s="190" t="s">
        <v>311</v>
      </c>
    </row>
    <row r="188" s="15" customFormat="1">
      <c r="A188" s="15"/>
      <c r="B188" s="217"/>
      <c r="C188" s="15"/>
      <c r="D188" s="192" t="s">
        <v>248</v>
      </c>
      <c r="E188" s="218" t="s">
        <v>1</v>
      </c>
      <c r="F188" s="219" t="s">
        <v>256</v>
      </c>
      <c r="G188" s="15"/>
      <c r="H188" s="218" t="s">
        <v>1</v>
      </c>
      <c r="I188" s="220"/>
      <c r="J188" s="15"/>
      <c r="K188" s="15"/>
      <c r="L188" s="217"/>
      <c r="M188" s="221"/>
      <c r="N188" s="222"/>
      <c r="O188" s="222"/>
      <c r="P188" s="222"/>
      <c r="Q188" s="222"/>
      <c r="R188" s="222"/>
      <c r="S188" s="222"/>
      <c r="T188" s="223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18" t="s">
        <v>248</v>
      </c>
      <c r="AU188" s="218" t="s">
        <v>91</v>
      </c>
      <c r="AV188" s="15" t="s">
        <v>89</v>
      </c>
      <c r="AW188" s="15" t="s">
        <v>37</v>
      </c>
      <c r="AX188" s="15" t="s">
        <v>82</v>
      </c>
      <c r="AY188" s="218" t="s">
        <v>160</v>
      </c>
    </row>
    <row r="189" s="13" customFormat="1">
      <c r="A189" s="13"/>
      <c r="B189" s="201"/>
      <c r="C189" s="13"/>
      <c r="D189" s="192" t="s">
        <v>248</v>
      </c>
      <c r="E189" s="202" t="s">
        <v>1</v>
      </c>
      <c r="F189" s="203" t="s">
        <v>89</v>
      </c>
      <c r="G189" s="13"/>
      <c r="H189" s="204">
        <v>1</v>
      </c>
      <c r="I189" s="205"/>
      <c r="J189" s="13"/>
      <c r="K189" s="13"/>
      <c r="L189" s="201"/>
      <c r="M189" s="206"/>
      <c r="N189" s="207"/>
      <c r="O189" s="207"/>
      <c r="P189" s="207"/>
      <c r="Q189" s="207"/>
      <c r="R189" s="207"/>
      <c r="S189" s="207"/>
      <c r="T189" s="20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02" t="s">
        <v>248</v>
      </c>
      <c r="AU189" s="202" t="s">
        <v>91</v>
      </c>
      <c r="AV189" s="13" t="s">
        <v>91</v>
      </c>
      <c r="AW189" s="13" t="s">
        <v>37</v>
      </c>
      <c r="AX189" s="13" t="s">
        <v>82</v>
      </c>
      <c r="AY189" s="202" t="s">
        <v>160</v>
      </c>
    </row>
    <row r="190" s="14" customFormat="1">
      <c r="A190" s="14"/>
      <c r="B190" s="209"/>
      <c r="C190" s="14"/>
      <c r="D190" s="192" t="s">
        <v>248</v>
      </c>
      <c r="E190" s="210" t="s">
        <v>1</v>
      </c>
      <c r="F190" s="211" t="s">
        <v>250</v>
      </c>
      <c r="G190" s="14"/>
      <c r="H190" s="212">
        <v>1</v>
      </c>
      <c r="I190" s="213"/>
      <c r="J190" s="14"/>
      <c r="K190" s="14"/>
      <c r="L190" s="209"/>
      <c r="M190" s="214"/>
      <c r="N190" s="215"/>
      <c r="O190" s="215"/>
      <c r="P190" s="215"/>
      <c r="Q190" s="215"/>
      <c r="R190" s="215"/>
      <c r="S190" s="215"/>
      <c r="T190" s="21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10" t="s">
        <v>248</v>
      </c>
      <c r="AU190" s="210" t="s">
        <v>91</v>
      </c>
      <c r="AV190" s="14" t="s">
        <v>159</v>
      </c>
      <c r="AW190" s="14" t="s">
        <v>37</v>
      </c>
      <c r="AX190" s="14" t="s">
        <v>89</v>
      </c>
      <c r="AY190" s="210" t="s">
        <v>160</v>
      </c>
    </row>
    <row r="191" s="2" customFormat="1" ht="24.15" customHeight="1">
      <c r="A191" s="37"/>
      <c r="B191" s="178"/>
      <c r="C191" s="179" t="s">
        <v>223</v>
      </c>
      <c r="D191" s="179" t="s">
        <v>162</v>
      </c>
      <c r="E191" s="180" t="s">
        <v>312</v>
      </c>
      <c r="F191" s="181" t="s">
        <v>313</v>
      </c>
      <c r="G191" s="182" t="s">
        <v>295</v>
      </c>
      <c r="H191" s="183">
        <v>1</v>
      </c>
      <c r="I191" s="184"/>
      <c r="J191" s="185">
        <f>ROUND(I191*H191,2)</f>
        <v>0</v>
      </c>
      <c r="K191" s="181" t="s">
        <v>245</v>
      </c>
      <c r="L191" s="38"/>
      <c r="M191" s="186" t="s">
        <v>1</v>
      </c>
      <c r="N191" s="187" t="s">
        <v>47</v>
      </c>
      <c r="O191" s="76"/>
      <c r="P191" s="188">
        <f>O191*H191</f>
        <v>0</v>
      </c>
      <c r="Q191" s="188">
        <v>0</v>
      </c>
      <c r="R191" s="188">
        <f>Q191*H191</f>
        <v>0</v>
      </c>
      <c r="S191" s="188">
        <v>0.044999999999999998</v>
      </c>
      <c r="T191" s="189">
        <f>S191*H191</f>
        <v>0.044999999999999998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90" t="s">
        <v>159</v>
      </c>
      <c r="AT191" s="190" t="s">
        <v>162</v>
      </c>
      <c r="AU191" s="190" t="s">
        <v>91</v>
      </c>
      <c r="AY191" s="18" t="s">
        <v>160</v>
      </c>
      <c r="BE191" s="191">
        <f>IF(N191="základní",J191,0)</f>
        <v>0</v>
      </c>
      <c r="BF191" s="191">
        <f>IF(N191="snížená",J191,0)</f>
        <v>0</v>
      </c>
      <c r="BG191" s="191">
        <f>IF(N191="zákl. přenesená",J191,0)</f>
        <v>0</v>
      </c>
      <c r="BH191" s="191">
        <f>IF(N191="sníž. přenesená",J191,0)</f>
        <v>0</v>
      </c>
      <c r="BI191" s="191">
        <f>IF(N191="nulová",J191,0)</f>
        <v>0</v>
      </c>
      <c r="BJ191" s="18" t="s">
        <v>89</v>
      </c>
      <c r="BK191" s="191">
        <f>ROUND(I191*H191,2)</f>
        <v>0</v>
      </c>
      <c r="BL191" s="18" t="s">
        <v>159</v>
      </c>
      <c r="BM191" s="190" t="s">
        <v>314</v>
      </c>
    </row>
    <row r="192" s="2" customFormat="1">
      <c r="A192" s="37"/>
      <c r="B192" s="38"/>
      <c r="C192" s="37"/>
      <c r="D192" s="192" t="s">
        <v>167</v>
      </c>
      <c r="E192" s="37"/>
      <c r="F192" s="193" t="s">
        <v>315</v>
      </c>
      <c r="G192" s="37"/>
      <c r="H192" s="37"/>
      <c r="I192" s="194"/>
      <c r="J192" s="37"/>
      <c r="K192" s="37"/>
      <c r="L192" s="38"/>
      <c r="M192" s="195"/>
      <c r="N192" s="196"/>
      <c r="O192" s="76"/>
      <c r="P192" s="76"/>
      <c r="Q192" s="76"/>
      <c r="R192" s="76"/>
      <c r="S192" s="76"/>
      <c r="T192" s="7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8" t="s">
        <v>167</v>
      </c>
      <c r="AU192" s="18" t="s">
        <v>91</v>
      </c>
    </row>
    <row r="193" s="15" customFormat="1">
      <c r="A193" s="15"/>
      <c r="B193" s="217"/>
      <c r="C193" s="15"/>
      <c r="D193" s="192" t="s">
        <v>248</v>
      </c>
      <c r="E193" s="218" t="s">
        <v>1</v>
      </c>
      <c r="F193" s="219" t="s">
        <v>316</v>
      </c>
      <c r="G193" s="15"/>
      <c r="H193" s="218" t="s">
        <v>1</v>
      </c>
      <c r="I193" s="220"/>
      <c r="J193" s="15"/>
      <c r="K193" s="15"/>
      <c r="L193" s="217"/>
      <c r="M193" s="221"/>
      <c r="N193" s="222"/>
      <c r="O193" s="222"/>
      <c r="P193" s="222"/>
      <c r="Q193" s="222"/>
      <c r="R193" s="222"/>
      <c r="S193" s="222"/>
      <c r="T193" s="223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18" t="s">
        <v>248</v>
      </c>
      <c r="AU193" s="218" t="s">
        <v>91</v>
      </c>
      <c r="AV193" s="15" t="s">
        <v>89</v>
      </c>
      <c r="AW193" s="15" t="s">
        <v>37</v>
      </c>
      <c r="AX193" s="15" t="s">
        <v>82</v>
      </c>
      <c r="AY193" s="218" t="s">
        <v>160</v>
      </c>
    </row>
    <row r="194" s="13" customFormat="1">
      <c r="A194" s="13"/>
      <c r="B194" s="201"/>
      <c r="C194" s="13"/>
      <c r="D194" s="192" t="s">
        <v>248</v>
      </c>
      <c r="E194" s="202" t="s">
        <v>1</v>
      </c>
      <c r="F194" s="203" t="s">
        <v>89</v>
      </c>
      <c r="G194" s="13"/>
      <c r="H194" s="204">
        <v>1</v>
      </c>
      <c r="I194" s="205"/>
      <c r="J194" s="13"/>
      <c r="K194" s="13"/>
      <c r="L194" s="201"/>
      <c r="M194" s="206"/>
      <c r="N194" s="207"/>
      <c r="O194" s="207"/>
      <c r="P194" s="207"/>
      <c r="Q194" s="207"/>
      <c r="R194" s="207"/>
      <c r="S194" s="207"/>
      <c r="T194" s="20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02" t="s">
        <v>248</v>
      </c>
      <c r="AU194" s="202" t="s">
        <v>91</v>
      </c>
      <c r="AV194" s="13" t="s">
        <v>91</v>
      </c>
      <c r="AW194" s="13" t="s">
        <v>37</v>
      </c>
      <c r="AX194" s="13" t="s">
        <v>82</v>
      </c>
      <c r="AY194" s="202" t="s">
        <v>160</v>
      </c>
    </row>
    <row r="195" s="14" customFormat="1">
      <c r="A195" s="14"/>
      <c r="B195" s="209"/>
      <c r="C195" s="14"/>
      <c r="D195" s="192" t="s">
        <v>248</v>
      </c>
      <c r="E195" s="210" t="s">
        <v>1</v>
      </c>
      <c r="F195" s="211" t="s">
        <v>250</v>
      </c>
      <c r="G195" s="14"/>
      <c r="H195" s="212">
        <v>1</v>
      </c>
      <c r="I195" s="213"/>
      <c r="J195" s="14"/>
      <c r="K195" s="14"/>
      <c r="L195" s="209"/>
      <c r="M195" s="214"/>
      <c r="N195" s="215"/>
      <c r="O195" s="215"/>
      <c r="P195" s="215"/>
      <c r="Q195" s="215"/>
      <c r="R195" s="215"/>
      <c r="S195" s="215"/>
      <c r="T195" s="21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10" t="s">
        <v>248</v>
      </c>
      <c r="AU195" s="210" t="s">
        <v>91</v>
      </c>
      <c r="AV195" s="14" t="s">
        <v>159</v>
      </c>
      <c r="AW195" s="14" t="s">
        <v>37</v>
      </c>
      <c r="AX195" s="14" t="s">
        <v>89</v>
      </c>
      <c r="AY195" s="210" t="s">
        <v>160</v>
      </c>
    </row>
    <row r="196" s="2" customFormat="1" ht="37.8" customHeight="1">
      <c r="A196" s="37"/>
      <c r="B196" s="178"/>
      <c r="C196" s="179" t="s">
        <v>317</v>
      </c>
      <c r="D196" s="179" t="s">
        <v>162</v>
      </c>
      <c r="E196" s="180" t="s">
        <v>318</v>
      </c>
      <c r="F196" s="181" t="s">
        <v>319</v>
      </c>
      <c r="G196" s="182" t="s">
        <v>244</v>
      </c>
      <c r="H196" s="183">
        <v>119.29000000000001</v>
      </c>
      <c r="I196" s="184"/>
      <c r="J196" s="185">
        <f>ROUND(I196*H196,2)</f>
        <v>0</v>
      </c>
      <c r="K196" s="181" t="s">
        <v>245</v>
      </c>
      <c r="L196" s="38"/>
      <c r="M196" s="186" t="s">
        <v>1</v>
      </c>
      <c r="N196" s="187" t="s">
        <v>47</v>
      </c>
      <c r="O196" s="76"/>
      <c r="P196" s="188">
        <f>O196*H196</f>
        <v>0</v>
      </c>
      <c r="Q196" s="188">
        <v>0</v>
      </c>
      <c r="R196" s="188">
        <f>Q196*H196</f>
        <v>0</v>
      </c>
      <c r="S196" s="188">
        <v>0.02</v>
      </c>
      <c r="T196" s="189">
        <f>S196*H196</f>
        <v>2.3858000000000001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90" t="s">
        <v>159</v>
      </c>
      <c r="AT196" s="190" t="s">
        <v>162</v>
      </c>
      <c r="AU196" s="190" t="s">
        <v>91</v>
      </c>
      <c r="AY196" s="18" t="s">
        <v>160</v>
      </c>
      <c r="BE196" s="191">
        <f>IF(N196="základní",J196,0)</f>
        <v>0</v>
      </c>
      <c r="BF196" s="191">
        <f>IF(N196="snížená",J196,0)</f>
        <v>0</v>
      </c>
      <c r="BG196" s="191">
        <f>IF(N196="zákl. přenesená",J196,0)</f>
        <v>0</v>
      </c>
      <c r="BH196" s="191">
        <f>IF(N196="sníž. přenesená",J196,0)</f>
        <v>0</v>
      </c>
      <c r="BI196" s="191">
        <f>IF(N196="nulová",J196,0)</f>
        <v>0</v>
      </c>
      <c r="BJ196" s="18" t="s">
        <v>89</v>
      </c>
      <c r="BK196" s="191">
        <f>ROUND(I196*H196,2)</f>
        <v>0</v>
      </c>
      <c r="BL196" s="18" t="s">
        <v>159</v>
      </c>
      <c r="BM196" s="190" t="s">
        <v>320</v>
      </c>
    </row>
    <row r="197" s="2" customFormat="1">
      <c r="A197" s="37"/>
      <c r="B197" s="38"/>
      <c r="C197" s="37"/>
      <c r="D197" s="192" t="s">
        <v>167</v>
      </c>
      <c r="E197" s="37"/>
      <c r="F197" s="193" t="s">
        <v>321</v>
      </c>
      <c r="G197" s="37"/>
      <c r="H197" s="37"/>
      <c r="I197" s="194"/>
      <c r="J197" s="37"/>
      <c r="K197" s="37"/>
      <c r="L197" s="38"/>
      <c r="M197" s="195"/>
      <c r="N197" s="196"/>
      <c r="O197" s="76"/>
      <c r="P197" s="76"/>
      <c r="Q197" s="76"/>
      <c r="R197" s="76"/>
      <c r="S197" s="76"/>
      <c r="T197" s="7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8" t="s">
        <v>167</v>
      </c>
      <c r="AU197" s="18" t="s">
        <v>91</v>
      </c>
    </row>
    <row r="198" s="13" customFormat="1">
      <c r="A198" s="13"/>
      <c r="B198" s="201"/>
      <c r="C198" s="13"/>
      <c r="D198" s="192" t="s">
        <v>248</v>
      </c>
      <c r="E198" s="202" t="s">
        <v>1</v>
      </c>
      <c r="F198" s="203" t="s">
        <v>249</v>
      </c>
      <c r="G198" s="13"/>
      <c r="H198" s="204">
        <v>119.29000000000001</v>
      </c>
      <c r="I198" s="205"/>
      <c r="J198" s="13"/>
      <c r="K198" s="13"/>
      <c r="L198" s="201"/>
      <c r="M198" s="206"/>
      <c r="N198" s="207"/>
      <c r="O198" s="207"/>
      <c r="P198" s="207"/>
      <c r="Q198" s="207"/>
      <c r="R198" s="207"/>
      <c r="S198" s="207"/>
      <c r="T198" s="20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02" t="s">
        <v>248</v>
      </c>
      <c r="AU198" s="202" t="s">
        <v>91</v>
      </c>
      <c r="AV198" s="13" t="s">
        <v>91</v>
      </c>
      <c r="AW198" s="13" t="s">
        <v>37</v>
      </c>
      <c r="AX198" s="13" t="s">
        <v>82</v>
      </c>
      <c r="AY198" s="202" t="s">
        <v>160</v>
      </c>
    </row>
    <row r="199" s="14" customFormat="1">
      <c r="A199" s="14"/>
      <c r="B199" s="209"/>
      <c r="C199" s="14"/>
      <c r="D199" s="192" t="s">
        <v>248</v>
      </c>
      <c r="E199" s="210" t="s">
        <v>1</v>
      </c>
      <c r="F199" s="211" t="s">
        <v>250</v>
      </c>
      <c r="G199" s="14"/>
      <c r="H199" s="212">
        <v>119.29000000000001</v>
      </c>
      <c r="I199" s="213"/>
      <c r="J199" s="14"/>
      <c r="K199" s="14"/>
      <c r="L199" s="209"/>
      <c r="M199" s="214"/>
      <c r="N199" s="215"/>
      <c r="O199" s="215"/>
      <c r="P199" s="215"/>
      <c r="Q199" s="215"/>
      <c r="R199" s="215"/>
      <c r="S199" s="215"/>
      <c r="T199" s="21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10" t="s">
        <v>248</v>
      </c>
      <c r="AU199" s="210" t="s">
        <v>91</v>
      </c>
      <c r="AV199" s="14" t="s">
        <v>159</v>
      </c>
      <c r="AW199" s="14" t="s">
        <v>37</v>
      </c>
      <c r="AX199" s="14" t="s">
        <v>89</v>
      </c>
      <c r="AY199" s="210" t="s">
        <v>160</v>
      </c>
    </row>
    <row r="200" s="2" customFormat="1" ht="37.8" customHeight="1">
      <c r="A200" s="37"/>
      <c r="B200" s="178"/>
      <c r="C200" s="179" t="s">
        <v>8</v>
      </c>
      <c r="D200" s="179" t="s">
        <v>162</v>
      </c>
      <c r="E200" s="180" t="s">
        <v>322</v>
      </c>
      <c r="F200" s="181" t="s">
        <v>323</v>
      </c>
      <c r="G200" s="182" t="s">
        <v>244</v>
      </c>
      <c r="H200" s="183">
        <v>278.81200000000001</v>
      </c>
      <c r="I200" s="184"/>
      <c r="J200" s="185">
        <f>ROUND(I200*H200,2)</f>
        <v>0</v>
      </c>
      <c r="K200" s="181" t="s">
        <v>245</v>
      </c>
      <c r="L200" s="38"/>
      <c r="M200" s="186" t="s">
        <v>1</v>
      </c>
      <c r="N200" s="187" t="s">
        <v>47</v>
      </c>
      <c r="O200" s="76"/>
      <c r="P200" s="188">
        <f>O200*H200</f>
        <v>0</v>
      </c>
      <c r="Q200" s="188">
        <v>0</v>
      </c>
      <c r="R200" s="188">
        <f>Q200*H200</f>
        <v>0</v>
      </c>
      <c r="S200" s="188">
        <v>0.02</v>
      </c>
      <c r="T200" s="189">
        <f>S200*H200</f>
        <v>5.5762400000000003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90" t="s">
        <v>159</v>
      </c>
      <c r="AT200" s="190" t="s">
        <v>162</v>
      </c>
      <c r="AU200" s="190" t="s">
        <v>91</v>
      </c>
      <c r="AY200" s="18" t="s">
        <v>160</v>
      </c>
      <c r="BE200" s="191">
        <f>IF(N200="základní",J200,0)</f>
        <v>0</v>
      </c>
      <c r="BF200" s="191">
        <f>IF(N200="snížená",J200,0)</f>
        <v>0</v>
      </c>
      <c r="BG200" s="191">
        <f>IF(N200="zákl. přenesená",J200,0)</f>
        <v>0</v>
      </c>
      <c r="BH200" s="191">
        <f>IF(N200="sníž. přenesená",J200,0)</f>
        <v>0</v>
      </c>
      <c r="BI200" s="191">
        <f>IF(N200="nulová",J200,0)</f>
        <v>0</v>
      </c>
      <c r="BJ200" s="18" t="s">
        <v>89</v>
      </c>
      <c r="BK200" s="191">
        <f>ROUND(I200*H200,2)</f>
        <v>0</v>
      </c>
      <c r="BL200" s="18" t="s">
        <v>159</v>
      </c>
      <c r="BM200" s="190" t="s">
        <v>324</v>
      </c>
    </row>
    <row r="201" s="2" customFormat="1">
      <c r="A201" s="37"/>
      <c r="B201" s="38"/>
      <c r="C201" s="37"/>
      <c r="D201" s="192" t="s">
        <v>167</v>
      </c>
      <c r="E201" s="37"/>
      <c r="F201" s="193" t="s">
        <v>325</v>
      </c>
      <c r="G201" s="37"/>
      <c r="H201" s="37"/>
      <c r="I201" s="194"/>
      <c r="J201" s="37"/>
      <c r="K201" s="37"/>
      <c r="L201" s="38"/>
      <c r="M201" s="195"/>
      <c r="N201" s="196"/>
      <c r="O201" s="76"/>
      <c r="P201" s="76"/>
      <c r="Q201" s="76"/>
      <c r="R201" s="76"/>
      <c r="S201" s="76"/>
      <c r="T201" s="7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8" t="s">
        <v>167</v>
      </c>
      <c r="AU201" s="18" t="s">
        <v>91</v>
      </c>
    </row>
    <row r="202" s="15" customFormat="1">
      <c r="A202" s="15"/>
      <c r="B202" s="217"/>
      <c r="C202" s="15"/>
      <c r="D202" s="192" t="s">
        <v>248</v>
      </c>
      <c r="E202" s="218" t="s">
        <v>1</v>
      </c>
      <c r="F202" s="219" t="s">
        <v>326</v>
      </c>
      <c r="G202" s="15"/>
      <c r="H202" s="218" t="s">
        <v>1</v>
      </c>
      <c r="I202" s="220"/>
      <c r="J202" s="15"/>
      <c r="K202" s="15"/>
      <c r="L202" s="217"/>
      <c r="M202" s="221"/>
      <c r="N202" s="222"/>
      <c r="O202" s="222"/>
      <c r="P202" s="222"/>
      <c r="Q202" s="222"/>
      <c r="R202" s="222"/>
      <c r="S202" s="222"/>
      <c r="T202" s="223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18" t="s">
        <v>248</v>
      </c>
      <c r="AU202" s="218" t="s">
        <v>91</v>
      </c>
      <c r="AV202" s="15" t="s">
        <v>89</v>
      </c>
      <c r="AW202" s="15" t="s">
        <v>37</v>
      </c>
      <c r="AX202" s="15" t="s">
        <v>82</v>
      </c>
      <c r="AY202" s="218" t="s">
        <v>160</v>
      </c>
    </row>
    <row r="203" s="13" customFormat="1">
      <c r="A203" s="13"/>
      <c r="B203" s="201"/>
      <c r="C203" s="13"/>
      <c r="D203" s="192" t="s">
        <v>248</v>
      </c>
      <c r="E203" s="202" t="s">
        <v>1</v>
      </c>
      <c r="F203" s="203" t="s">
        <v>327</v>
      </c>
      <c r="G203" s="13"/>
      <c r="H203" s="204">
        <v>34.734000000000002</v>
      </c>
      <c r="I203" s="205"/>
      <c r="J203" s="13"/>
      <c r="K203" s="13"/>
      <c r="L203" s="201"/>
      <c r="M203" s="206"/>
      <c r="N203" s="207"/>
      <c r="O203" s="207"/>
      <c r="P203" s="207"/>
      <c r="Q203" s="207"/>
      <c r="R203" s="207"/>
      <c r="S203" s="207"/>
      <c r="T203" s="20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02" t="s">
        <v>248</v>
      </c>
      <c r="AU203" s="202" t="s">
        <v>91</v>
      </c>
      <c r="AV203" s="13" t="s">
        <v>91</v>
      </c>
      <c r="AW203" s="13" t="s">
        <v>37</v>
      </c>
      <c r="AX203" s="13" t="s">
        <v>82</v>
      </c>
      <c r="AY203" s="202" t="s">
        <v>160</v>
      </c>
    </row>
    <row r="204" s="13" customFormat="1">
      <c r="A204" s="13"/>
      <c r="B204" s="201"/>
      <c r="C204" s="13"/>
      <c r="D204" s="192" t="s">
        <v>248</v>
      </c>
      <c r="E204" s="202" t="s">
        <v>1</v>
      </c>
      <c r="F204" s="203" t="s">
        <v>328</v>
      </c>
      <c r="G204" s="13"/>
      <c r="H204" s="204">
        <v>1.5800000000000001</v>
      </c>
      <c r="I204" s="205"/>
      <c r="J204" s="13"/>
      <c r="K204" s="13"/>
      <c r="L204" s="201"/>
      <c r="M204" s="206"/>
      <c r="N204" s="207"/>
      <c r="O204" s="207"/>
      <c r="P204" s="207"/>
      <c r="Q204" s="207"/>
      <c r="R204" s="207"/>
      <c r="S204" s="207"/>
      <c r="T204" s="20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02" t="s">
        <v>248</v>
      </c>
      <c r="AU204" s="202" t="s">
        <v>91</v>
      </c>
      <c r="AV204" s="13" t="s">
        <v>91</v>
      </c>
      <c r="AW204" s="13" t="s">
        <v>37</v>
      </c>
      <c r="AX204" s="13" t="s">
        <v>82</v>
      </c>
      <c r="AY204" s="202" t="s">
        <v>160</v>
      </c>
    </row>
    <row r="205" s="13" customFormat="1">
      <c r="A205" s="13"/>
      <c r="B205" s="201"/>
      <c r="C205" s="13"/>
      <c r="D205" s="192" t="s">
        <v>248</v>
      </c>
      <c r="E205" s="202" t="s">
        <v>1</v>
      </c>
      <c r="F205" s="203" t="s">
        <v>329</v>
      </c>
      <c r="G205" s="13"/>
      <c r="H205" s="204">
        <v>1.3</v>
      </c>
      <c r="I205" s="205"/>
      <c r="J205" s="13"/>
      <c r="K205" s="13"/>
      <c r="L205" s="201"/>
      <c r="M205" s="206"/>
      <c r="N205" s="207"/>
      <c r="O205" s="207"/>
      <c r="P205" s="207"/>
      <c r="Q205" s="207"/>
      <c r="R205" s="207"/>
      <c r="S205" s="207"/>
      <c r="T205" s="20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02" t="s">
        <v>248</v>
      </c>
      <c r="AU205" s="202" t="s">
        <v>91</v>
      </c>
      <c r="AV205" s="13" t="s">
        <v>91</v>
      </c>
      <c r="AW205" s="13" t="s">
        <v>37</v>
      </c>
      <c r="AX205" s="13" t="s">
        <v>82</v>
      </c>
      <c r="AY205" s="202" t="s">
        <v>160</v>
      </c>
    </row>
    <row r="206" s="15" customFormat="1">
      <c r="A206" s="15"/>
      <c r="B206" s="217"/>
      <c r="C206" s="15"/>
      <c r="D206" s="192" t="s">
        <v>248</v>
      </c>
      <c r="E206" s="218" t="s">
        <v>1</v>
      </c>
      <c r="F206" s="219" t="s">
        <v>330</v>
      </c>
      <c r="G206" s="15"/>
      <c r="H206" s="218" t="s">
        <v>1</v>
      </c>
      <c r="I206" s="220"/>
      <c r="J206" s="15"/>
      <c r="K206" s="15"/>
      <c r="L206" s="217"/>
      <c r="M206" s="221"/>
      <c r="N206" s="222"/>
      <c r="O206" s="222"/>
      <c r="P206" s="222"/>
      <c r="Q206" s="222"/>
      <c r="R206" s="222"/>
      <c r="S206" s="222"/>
      <c r="T206" s="223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18" t="s">
        <v>248</v>
      </c>
      <c r="AU206" s="218" t="s">
        <v>91</v>
      </c>
      <c r="AV206" s="15" t="s">
        <v>89</v>
      </c>
      <c r="AW206" s="15" t="s">
        <v>37</v>
      </c>
      <c r="AX206" s="15" t="s">
        <v>82</v>
      </c>
      <c r="AY206" s="218" t="s">
        <v>160</v>
      </c>
    </row>
    <row r="207" s="13" customFormat="1">
      <c r="A207" s="13"/>
      <c r="B207" s="201"/>
      <c r="C207" s="13"/>
      <c r="D207" s="192" t="s">
        <v>248</v>
      </c>
      <c r="E207" s="202" t="s">
        <v>1</v>
      </c>
      <c r="F207" s="203" t="s">
        <v>331</v>
      </c>
      <c r="G207" s="13"/>
      <c r="H207" s="204">
        <v>48.299999999999997</v>
      </c>
      <c r="I207" s="205"/>
      <c r="J207" s="13"/>
      <c r="K207" s="13"/>
      <c r="L207" s="201"/>
      <c r="M207" s="206"/>
      <c r="N207" s="207"/>
      <c r="O207" s="207"/>
      <c r="P207" s="207"/>
      <c r="Q207" s="207"/>
      <c r="R207" s="207"/>
      <c r="S207" s="207"/>
      <c r="T207" s="20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02" t="s">
        <v>248</v>
      </c>
      <c r="AU207" s="202" t="s">
        <v>91</v>
      </c>
      <c r="AV207" s="13" t="s">
        <v>91</v>
      </c>
      <c r="AW207" s="13" t="s">
        <v>37</v>
      </c>
      <c r="AX207" s="13" t="s">
        <v>82</v>
      </c>
      <c r="AY207" s="202" t="s">
        <v>160</v>
      </c>
    </row>
    <row r="208" s="13" customFormat="1">
      <c r="A208" s="13"/>
      <c r="B208" s="201"/>
      <c r="C208" s="13"/>
      <c r="D208" s="192" t="s">
        <v>248</v>
      </c>
      <c r="E208" s="202" t="s">
        <v>1</v>
      </c>
      <c r="F208" s="203" t="s">
        <v>332</v>
      </c>
      <c r="G208" s="13"/>
      <c r="H208" s="204">
        <v>-3.5600000000000001</v>
      </c>
      <c r="I208" s="205"/>
      <c r="J208" s="13"/>
      <c r="K208" s="13"/>
      <c r="L208" s="201"/>
      <c r="M208" s="206"/>
      <c r="N208" s="207"/>
      <c r="O208" s="207"/>
      <c r="P208" s="207"/>
      <c r="Q208" s="207"/>
      <c r="R208" s="207"/>
      <c r="S208" s="207"/>
      <c r="T208" s="20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02" t="s">
        <v>248</v>
      </c>
      <c r="AU208" s="202" t="s">
        <v>91</v>
      </c>
      <c r="AV208" s="13" t="s">
        <v>91</v>
      </c>
      <c r="AW208" s="13" t="s">
        <v>37</v>
      </c>
      <c r="AX208" s="13" t="s">
        <v>82</v>
      </c>
      <c r="AY208" s="202" t="s">
        <v>160</v>
      </c>
    </row>
    <row r="209" s="13" customFormat="1">
      <c r="A209" s="13"/>
      <c r="B209" s="201"/>
      <c r="C209" s="13"/>
      <c r="D209" s="192" t="s">
        <v>248</v>
      </c>
      <c r="E209" s="202" t="s">
        <v>1</v>
      </c>
      <c r="F209" s="203" t="s">
        <v>333</v>
      </c>
      <c r="G209" s="13"/>
      <c r="H209" s="204">
        <v>-1.315</v>
      </c>
      <c r="I209" s="205"/>
      <c r="J209" s="13"/>
      <c r="K209" s="13"/>
      <c r="L209" s="201"/>
      <c r="M209" s="206"/>
      <c r="N209" s="207"/>
      <c r="O209" s="207"/>
      <c r="P209" s="207"/>
      <c r="Q209" s="207"/>
      <c r="R209" s="207"/>
      <c r="S209" s="207"/>
      <c r="T209" s="20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02" t="s">
        <v>248</v>
      </c>
      <c r="AU209" s="202" t="s">
        <v>91</v>
      </c>
      <c r="AV209" s="13" t="s">
        <v>91</v>
      </c>
      <c r="AW209" s="13" t="s">
        <v>37</v>
      </c>
      <c r="AX209" s="13" t="s">
        <v>82</v>
      </c>
      <c r="AY209" s="202" t="s">
        <v>160</v>
      </c>
    </row>
    <row r="210" s="15" customFormat="1">
      <c r="A210" s="15"/>
      <c r="B210" s="217"/>
      <c r="C210" s="15"/>
      <c r="D210" s="192" t="s">
        <v>248</v>
      </c>
      <c r="E210" s="218" t="s">
        <v>1</v>
      </c>
      <c r="F210" s="219" t="s">
        <v>334</v>
      </c>
      <c r="G210" s="15"/>
      <c r="H210" s="218" t="s">
        <v>1</v>
      </c>
      <c r="I210" s="220"/>
      <c r="J210" s="15"/>
      <c r="K210" s="15"/>
      <c r="L210" s="217"/>
      <c r="M210" s="221"/>
      <c r="N210" s="222"/>
      <c r="O210" s="222"/>
      <c r="P210" s="222"/>
      <c r="Q210" s="222"/>
      <c r="R210" s="222"/>
      <c r="S210" s="222"/>
      <c r="T210" s="223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18" t="s">
        <v>248</v>
      </c>
      <c r="AU210" s="218" t="s">
        <v>91</v>
      </c>
      <c r="AV210" s="15" t="s">
        <v>89</v>
      </c>
      <c r="AW210" s="15" t="s">
        <v>37</v>
      </c>
      <c r="AX210" s="15" t="s">
        <v>82</v>
      </c>
      <c r="AY210" s="218" t="s">
        <v>160</v>
      </c>
    </row>
    <row r="211" s="13" customFormat="1">
      <c r="A211" s="13"/>
      <c r="B211" s="201"/>
      <c r="C211" s="13"/>
      <c r="D211" s="192" t="s">
        <v>248</v>
      </c>
      <c r="E211" s="202" t="s">
        <v>1</v>
      </c>
      <c r="F211" s="203" t="s">
        <v>335</v>
      </c>
      <c r="G211" s="13"/>
      <c r="H211" s="204">
        <v>36.119999999999997</v>
      </c>
      <c r="I211" s="205"/>
      <c r="J211" s="13"/>
      <c r="K211" s="13"/>
      <c r="L211" s="201"/>
      <c r="M211" s="206"/>
      <c r="N211" s="207"/>
      <c r="O211" s="207"/>
      <c r="P211" s="207"/>
      <c r="Q211" s="207"/>
      <c r="R211" s="207"/>
      <c r="S211" s="207"/>
      <c r="T211" s="20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02" t="s">
        <v>248</v>
      </c>
      <c r="AU211" s="202" t="s">
        <v>91</v>
      </c>
      <c r="AV211" s="13" t="s">
        <v>91</v>
      </c>
      <c r="AW211" s="13" t="s">
        <v>37</v>
      </c>
      <c r="AX211" s="13" t="s">
        <v>82</v>
      </c>
      <c r="AY211" s="202" t="s">
        <v>160</v>
      </c>
    </row>
    <row r="212" s="13" customFormat="1">
      <c r="A212" s="13"/>
      <c r="B212" s="201"/>
      <c r="C212" s="13"/>
      <c r="D212" s="192" t="s">
        <v>248</v>
      </c>
      <c r="E212" s="202" t="s">
        <v>1</v>
      </c>
      <c r="F212" s="203" t="s">
        <v>336</v>
      </c>
      <c r="G212" s="13"/>
      <c r="H212" s="204">
        <v>-5.7999999999999998</v>
      </c>
      <c r="I212" s="205"/>
      <c r="J212" s="13"/>
      <c r="K212" s="13"/>
      <c r="L212" s="201"/>
      <c r="M212" s="206"/>
      <c r="N212" s="207"/>
      <c r="O212" s="207"/>
      <c r="P212" s="207"/>
      <c r="Q212" s="207"/>
      <c r="R212" s="207"/>
      <c r="S212" s="207"/>
      <c r="T212" s="20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02" t="s">
        <v>248</v>
      </c>
      <c r="AU212" s="202" t="s">
        <v>91</v>
      </c>
      <c r="AV212" s="13" t="s">
        <v>91</v>
      </c>
      <c r="AW212" s="13" t="s">
        <v>37</v>
      </c>
      <c r="AX212" s="13" t="s">
        <v>82</v>
      </c>
      <c r="AY212" s="202" t="s">
        <v>160</v>
      </c>
    </row>
    <row r="213" s="13" customFormat="1">
      <c r="A213" s="13"/>
      <c r="B213" s="201"/>
      <c r="C213" s="13"/>
      <c r="D213" s="192" t="s">
        <v>248</v>
      </c>
      <c r="E213" s="202" t="s">
        <v>1</v>
      </c>
      <c r="F213" s="203" t="s">
        <v>329</v>
      </c>
      <c r="G213" s="13"/>
      <c r="H213" s="204">
        <v>1.3</v>
      </c>
      <c r="I213" s="205"/>
      <c r="J213" s="13"/>
      <c r="K213" s="13"/>
      <c r="L213" s="201"/>
      <c r="M213" s="206"/>
      <c r="N213" s="207"/>
      <c r="O213" s="207"/>
      <c r="P213" s="207"/>
      <c r="Q213" s="207"/>
      <c r="R213" s="207"/>
      <c r="S213" s="207"/>
      <c r="T213" s="20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02" t="s">
        <v>248</v>
      </c>
      <c r="AU213" s="202" t="s">
        <v>91</v>
      </c>
      <c r="AV213" s="13" t="s">
        <v>91</v>
      </c>
      <c r="AW213" s="13" t="s">
        <v>37</v>
      </c>
      <c r="AX213" s="13" t="s">
        <v>82</v>
      </c>
      <c r="AY213" s="202" t="s">
        <v>160</v>
      </c>
    </row>
    <row r="214" s="15" customFormat="1">
      <c r="A214" s="15"/>
      <c r="B214" s="217"/>
      <c r="C214" s="15"/>
      <c r="D214" s="192" t="s">
        <v>248</v>
      </c>
      <c r="E214" s="218" t="s">
        <v>1</v>
      </c>
      <c r="F214" s="219" t="s">
        <v>337</v>
      </c>
      <c r="G214" s="15"/>
      <c r="H214" s="218" t="s">
        <v>1</v>
      </c>
      <c r="I214" s="220"/>
      <c r="J214" s="15"/>
      <c r="K214" s="15"/>
      <c r="L214" s="217"/>
      <c r="M214" s="221"/>
      <c r="N214" s="222"/>
      <c r="O214" s="222"/>
      <c r="P214" s="222"/>
      <c r="Q214" s="222"/>
      <c r="R214" s="222"/>
      <c r="S214" s="222"/>
      <c r="T214" s="223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18" t="s">
        <v>248</v>
      </c>
      <c r="AU214" s="218" t="s">
        <v>91</v>
      </c>
      <c r="AV214" s="15" t="s">
        <v>89</v>
      </c>
      <c r="AW214" s="15" t="s">
        <v>37</v>
      </c>
      <c r="AX214" s="15" t="s">
        <v>82</v>
      </c>
      <c r="AY214" s="218" t="s">
        <v>160</v>
      </c>
    </row>
    <row r="215" s="13" customFormat="1">
      <c r="A215" s="13"/>
      <c r="B215" s="201"/>
      <c r="C215" s="13"/>
      <c r="D215" s="192" t="s">
        <v>248</v>
      </c>
      <c r="E215" s="202" t="s">
        <v>1</v>
      </c>
      <c r="F215" s="203" t="s">
        <v>338</v>
      </c>
      <c r="G215" s="13"/>
      <c r="H215" s="204">
        <v>79.206000000000003</v>
      </c>
      <c r="I215" s="205"/>
      <c r="J215" s="13"/>
      <c r="K215" s="13"/>
      <c r="L215" s="201"/>
      <c r="M215" s="206"/>
      <c r="N215" s="207"/>
      <c r="O215" s="207"/>
      <c r="P215" s="207"/>
      <c r="Q215" s="207"/>
      <c r="R215" s="207"/>
      <c r="S215" s="207"/>
      <c r="T215" s="20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02" t="s">
        <v>248</v>
      </c>
      <c r="AU215" s="202" t="s">
        <v>91</v>
      </c>
      <c r="AV215" s="13" t="s">
        <v>91</v>
      </c>
      <c r="AW215" s="13" t="s">
        <v>37</v>
      </c>
      <c r="AX215" s="13" t="s">
        <v>82</v>
      </c>
      <c r="AY215" s="202" t="s">
        <v>160</v>
      </c>
    </row>
    <row r="216" s="13" customFormat="1">
      <c r="A216" s="13"/>
      <c r="B216" s="201"/>
      <c r="C216" s="13"/>
      <c r="D216" s="192" t="s">
        <v>248</v>
      </c>
      <c r="E216" s="202" t="s">
        <v>1</v>
      </c>
      <c r="F216" s="203" t="s">
        <v>339</v>
      </c>
      <c r="G216" s="13"/>
      <c r="H216" s="204">
        <v>0.80000000000000004</v>
      </c>
      <c r="I216" s="205"/>
      <c r="J216" s="13"/>
      <c r="K216" s="13"/>
      <c r="L216" s="201"/>
      <c r="M216" s="206"/>
      <c r="N216" s="207"/>
      <c r="O216" s="207"/>
      <c r="P216" s="207"/>
      <c r="Q216" s="207"/>
      <c r="R216" s="207"/>
      <c r="S216" s="207"/>
      <c r="T216" s="20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02" t="s">
        <v>248</v>
      </c>
      <c r="AU216" s="202" t="s">
        <v>91</v>
      </c>
      <c r="AV216" s="13" t="s">
        <v>91</v>
      </c>
      <c r="AW216" s="13" t="s">
        <v>37</v>
      </c>
      <c r="AX216" s="13" t="s">
        <v>82</v>
      </c>
      <c r="AY216" s="202" t="s">
        <v>160</v>
      </c>
    </row>
    <row r="217" s="13" customFormat="1">
      <c r="A217" s="13"/>
      <c r="B217" s="201"/>
      <c r="C217" s="13"/>
      <c r="D217" s="192" t="s">
        <v>248</v>
      </c>
      <c r="E217" s="202" t="s">
        <v>1</v>
      </c>
      <c r="F217" s="203" t="s">
        <v>340</v>
      </c>
      <c r="G217" s="13"/>
      <c r="H217" s="204">
        <v>1.02</v>
      </c>
      <c r="I217" s="205"/>
      <c r="J217" s="13"/>
      <c r="K217" s="13"/>
      <c r="L217" s="201"/>
      <c r="M217" s="206"/>
      <c r="N217" s="207"/>
      <c r="O217" s="207"/>
      <c r="P217" s="207"/>
      <c r="Q217" s="207"/>
      <c r="R217" s="207"/>
      <c r="S217" s="207"/>
      <c r="T217" s="20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02" t="s">
        <v>248</v>
      </c>
      <c r="AU217" s="202" t="s">
        <v>91</v>
      </c>
      <c r="AV217" s="13" t="s">
        <v>91</v>
      </c>
      <c r="AW217" s="13" t="s">
        <v>37</v>
      </c>
      <c r="AX217" s="13" t="s">
        <v>82</v>
      </c>
      <c r="AY217" s="202" t="s">
        <v>160</v>
      </c>
    </row>
    <row r="218" s="13" customFormat="1">
      <c r="A218" s="13"/>
      <c r="B218" s="201"/>
      <c r="C218" s="13"/>
      <c r="D218" s="192" t="s">
        <v>248</v>
      </c>
      <c r="E218" s="202" t="s">
        <v>1</v>
      </c>
      <c r="F218" s="203" t="s">
        <v>341</v>
      </c>
      <c r="G218" s="13"/>
      <c r="H218" s="204">
        <v>1.335</v>
      </c>
      <c r="I218" s="205"/>
      <c r="J218" s="13"/>
      <c r="K218" s="13"/>
      <c r="L218" s="201"/>
      <c r="M218" s="206"/>
      <c r="N218" s="207"/>
      <c r="O218" s="207"/>
      <c r="P218" s="207"/>
      <c r="Q218" s="207"/>
      <c r="R218" s="207"/>
      <c r="S218" s="207"/>
      <c r="T218" s="20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02" t="s">
        <v>248</v>
      </c>
      <c r="AU218" s="202" t="s">
        <v>91</v>
      </c>
      <c r="AV218" s="13" t="s">
        <v>91</v>
      </c>
      <c r="AW218" s="13" t="s">
        <v>37</v>
      </c>
      <c r="AX218" s="13" t="s">
        <v>82</v>
      </c>
      <c r="AY218" s="202" t="s">
        <v>160</v>
      </c>
    </row>
    <row r="219" s="15" customFormat="1">
      <c r="A219" s="15"/>
      <c r="B219" s="217"/>
      <c r="C219" s="15"/>
      <c r="D219" s="192" t="s">
        <v>248</v>
      </c>
      <c r="E219" s="218" t="s">
        <v>1</v>
      </c>
      <c r="F219" s="219" t="s">
        <v>342</v>
      </c>
      <c r="G219" s="15"/>
      <c r="H219" s="218" t="s">
        <v>1</v>
      </c>
      <c r="I219" s="220"/>
      <c r="J219" s="15"/>
      <c r="K219" s="15"/>
      <c r="L219" s="217"/>
      <c r="M219" s="221"/>
      <c r="N219" s="222"/>
      <c r="O219" s="222"/>
      <c r="P219" s="222"/>
      <c r="Q219" s="222"/>
      <c r="R219" s="222"/>
      <c r="S219" s="222"/>
      <c r="T219" s="223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18" t="s">
        <v>248</v>
      </c>
      <c r="AU219" s="218" t="s">
        <v>91</v>
      </c>
      <c r="AV219" s="15" t="s">
        <v>89</v>
      </c>
      <c r="AW219" s="15" t="s">
        <v>37</v>
      </c>
      <c r="AX219" s="15" t="s">
        <v>82</v>
      </c>
      <c r="AY219" s="218" t="s">
        <v>160</v>
      </c>
    </row>
    <row r="220" s="13" customFormat="1">
      <c r="A220" s="13"/>
      <c r="B220" s="201"/>
      <c r="C220" s="13"/>
      <c r="D220" s="192" t="s">
        <v>248</v>
      </c>
      <c r="E220" s="202" t="s">
        <v>1</v>
      </c>
      <c r="F220" s="203" t="s">
        <v>343</v>
      </c>
      <c r="G220" s="13"/>
      <c r="H220" s="204">
        <v>63.840000000000003</v>
      </c>
      <c r="I220" s="205"/>
      <c r="J220" s="13"/>
      <c r="K220" s="13"/>
      <c r="L220" s="201"/>
      <c r="M220" s="206"/>
      <c r="N220" s="207"/>
      <c r="O220" s="207"/>
      <c r="P220" s="207"/>
      <c r="Q220" s="207"/>
      <c r="R220" s="207"/>
      <c r="S220" s="207"/>
      <c r="T220" s="20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02" t="s">
        <v>248</v>
      </c>
      <c r="AU220" s="202" t="s">
        <v>91</v>
      </c>
      <c r="AV220" s="13" t="s">
        <v>91</v>
      </c>
      <c r="AW220" s="13" t="s">
        <v>37</v>
      </c>
      <c r="AX220" s="13" t="s">
        <v>82</v>
      </c>
      <c r="AY220" s="202" t="s">
        <v>160</v>
      </c>
    </row>
    <row r="221" s="13" customFormat="1">
      <c r="A221" s="13"/>
      <c r="B221" s="201"/>
      <c r="C221" s="13"/>
      <c r="D221" s="192" t="s">
        <v>248</v>
      </c>
      <c r="E221" s="202" t="s">
        <v>1</v>
      </c>
      <c r="F221" s="203" t="s">
        <v>344</v>
      </c>
      <c r="G221" s="13"/>
      <c r="H221" s="204">
        <v>-3.6000000000000001</v>
      </c>
      <c r="I221" s="205"/>
      <c r="J221" s="13"/>
      <c r="K221" s="13"/>
      <c r="L221" s="201"/>
      <c r="M221" s="206"/>
      <c r="N221" s="207"/>
      <c r="O221" s="207"/>
      <c r="P221" s="207"/>
      <c r="Q221" s="207"/>
      <c r="R221" s="207"/>
      <c r="S221" s="207"/>
      <c r="T221" s="20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02" t="s">
        <v>248</v>
      </c>
      <c r="AU221" s="202" t="s">
        <v>91</v>
      </c>
      <c r="AV221" s="13" t="s">
        <v>91</v>
      </c>
      <c r="AW221" s="13" t="s">
        <v>37</v>
      </c>
      <c r="AX221" s="13" t="s">
        <v>82</v>
      </c>
      <c r="AY221" s="202" t="s">
        <v>160</v>
      </c>
    </row>
    <row r="222" s="13" customFormat="1">
      <c r="A222" s="13"/>
      <c r="B222" s="201"/>
      <c r="C222" s="13"/>
      <c r="D222" s="192" t="s">
        <v>248</v>
      </c>
      <c r="E222" s="202" t="s">
        <v>1</v>
      </c>
      <c r="F222" s="203" t="s">
        <v>345</v>
      </c>
      <c r="G222" s="13"/>
      <c r="H222" s="204">
        <v>-0.28399999999999997</v>
      </c>
      <c r="I222" s="205"/>
      <c r="J222" s="13"/>
      <c r="K222" s="13"/>
      <c r="L222" s="201"/>
      <c r="M222" s="206"/>
      <c r="N222" s="207"/>
      <c r="O222" s="207"/>
      <c r="P222" s="207"/>
      <c r="Q222" s="207"/>
      <c r="R222" s="207"/>
      <c r="S222" s="207"/>
      <c r="T222" s="20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02" t="s">
        <v>248</v>
      </c>
      <c r="AU222" s="202" t="s">
        <v>91</v>
      </c>
      <c r="AV222" s="13" t="s">
        <v>91</v>
      </c>
      <c r="AW222" s="13" t="s">
        <v>37</v>
      </c>
      <c r="AX222" s="13" t="s">
        <v>82</v>
      </c>
      <c r="AY222" s="202" t="s">
        <v>160</v>
      </c>
    </row>
    <row r="223" s="15" customFormat="1">
      <c r="A223" s="15"/>
      <c r="B223" s="217"/>
      <c r="C223" s="15"/>
      <c r="D223" s="192" t="s">
        <v>248</v>
      </c>
      <c r="E223" s="218" t="s">
        <v>1</v>
      </c>
      <c r="F223" s="219" t="s">
        <v>346</v>
      </c>
      <c r="G223" s="15"/>
      <c r="H223" s="218" t="s">
        <v>1</v>
      </c>
      <c r="I223" s="220"/>
      <c r="J223" s="15"/>
      <c r="K223" s="15"/>
      <c r="L223" s="217"/>
      <c r="M223" s="221"/>
      <c r="N223" s="222"/>
      <c r="O223" s="222"/>
      <c r="P223" s="222"/>
      <c r="Q223" s="222"/>
      <c r="R223" s="222"/>
      <c r="S223" s="222"/>
      <c r="T223" s="223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18" t="s">
        <v>248</v>
      </c>
      <c r="AU223" s="218" t="s">
        <v>91</v>
      </c>
      <c r="AV223" s="15" t="s">
        <v>89</v>
      </c>
      <c r="AW223" s="15" t="s">
        <v>37</v>
      </c>
      <c r="AX223" s="15" t="s">
        <v>82</v>
      </c>
      <c r="AY223" s="218" t="s">
        <v>160</v>
      </c>
    </row>
    <row r="224" s="13" customFormat="1">
      <c r="A224" s="13"/>
      <c r="B224" s="201"/>
      <c r="C224" s="13"/>
      <c r="D224" s="192" t="s">
        <v>248</v>
      </c>
      <c r="E224" s="202" t="s">
        <v>1</v>
      </c>
      <c r="F224" s="203" t="s">
        <v>347</v>
      </c>
      <c r="G224" s="13"/>
      <c r="H224" s="204">
        <v>25.920000000000002</v>
      </c>
      <c r="I224" s="205"/>
      <c r="J224" s="13"/>
      <c r="K224" s="13"/>
      <c r="L224" s="201"/>
      <c r="M224" s="206"/>
      <c r="N224" s="207"/>
      <c r="O224" s="207"/>
      <c r="P224" s="207"/>
      <c r="Q224" s="207"/>
      <c r="R224" s="207"/>
      <c r="S224" s="207"/>
      <c r="T224" s="20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02" t="s">
        <v>248</v>
      </c>
      <c r="AU224" s="202" t="s">
        <v>91</v>
      </c>
      <c r="AV224" s="13" t="s">
        <v>91</v>
      </c>
      <c r="AW224" s="13" t="s">
        <v>37</v>
      </c>
      <c r="AX224" s="13" t="s">
        <v>82</v>
      </c>
      <c r="AY224" s="202" t="s">
        <v>160</v>
      </c>
    </row>
    <row r="225" s="13" customFormat="1">
      <c r="A225" s="13"/>
      <c r="B225" s="201"/>
      <c r="C225" s="13"/>
      <c r="D225" s="192" t="s">
        <v>248</v>
      </c>
      <c r="E225" s="202" t="s">
        <v>1</v>
      </c>
      <c r="F225" s="203" t="s">
        <v>345</v>
      </c>
      <c r="G225" s="13"/>
      <c r="H225" s="204">
        <v>-0.28399999999999997</v>
      </c>
      <c r="I225" s="205"/>
      <c r="J225" s="13"/>
      <c r="K225" s="13"/>
      <c r="L225" s="201"/>
      <c r="M225" s="206"/>
      <c r="N225" s="207"/>
      <c r="O225" s="207"/>
      <c r="P225" s="207"/>
      <c r="Q225" s="207"/>
      <c r="R225" s="207"/>
      <c r="S225" s="207"/>
      <c r="T225" s="20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02" t="s">
        <v>248</v>
      </c>
      <c r="AU225" s="202" t="s">
        <v>91</v>
      </c>
      <c r="AV225" s="13" t="s">
        <v>91</v>
      </c>
      <c r="AW225" s="13" t="s">
        <v>37</v>
      </c>
      <c r="AX225" s="13" t="s">
        <v>82</v>
      </c>
      <c r="AY225" s="202" t="s">
        <v>160</v>
      </c>
    </row>
    <row r="226" s="13" customFormat="1">
      <c r="A226" s="13"/>
      <c r="B226" s="201"/>
      <c r="C226" s="13"/>
      <c r="D226" s="192" t="s">
        <v>248</v>
      </c>
      <c r="E226" s="202" t="s">
        <v>1</v>
      </c>
      <c r="F226" s="203" t="s">
        <v>348</v>
      </c>
      <c r="G226" s="13"/>
      <c r="H226" s="204">
        <v>-1.8</v>
      </c>
      <c r="I226" s="205"/>
      <c r="J226" s="13"/>
      <c r="K226" s="13"/>
      <c r="L226" s="201"/>
      <c r="M226" s="206"/>
      <c r="N226" s="207"/>
      <c r="O226" s="207"/>
      <c r="P226" s="207"/>
      <c r="Q226" s="207"/>
      <c r="R226" s="207"/>
      <c r="S226" s="207"/>
      <c r="T226" s="20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02" t="s">
        <v>248</v>
      </c>
      <c r="AU226" s="202" t="s">
        <v>91</v>
      </c>
      <c r="AV226" s="13" t="s">
        <v>91</v>
      </c>
      <c r="AW226" s="13" t="s">
        <v>37</v>
      </c>
      <c r="AX226" s="13" t="s">
        <v>82</v>
      </c>
      <c r="AY226" s="202" t="s">
        <v>160</v>
      </c>
    </row>
    <row r="227" s="14" customFormat="1">
      <c r="A227" s="14"/>
      <c r="B227" s="209"/>
      <c r="C227" s="14"/>
      <c r="D227" s="192" t="s">
        <v>248</v>
      </c>
      <c r="E227" s="210" t="s">
        <v>1</v>
      </c>
      <c r="F227" s="211" t="s">
        <v>250</v>
      </c>
      <c r="G227" s="14"/>
      <c r="H227" s="212">
        <v>278.81200000000001</v>
      </c>
      <c r="I227" s="213"/>
      <c r="J227" s="14"/>
      <c r="K227" s="14"/>
      <c r="L227" s="209"/>
      <c r="M227" s="214"/>
      <c r="N227" s="215"/>
      <c r="O227" s="215"/>
      <c r="P227" s="215"/>
      <c r="Q227" s="215"/>
      <c r="R227" s="215"/>
      <c r="S227" s="215"/>
      <c r="T227" s="21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10" t="s">
        <v>248</v>
      </c>
      <c r="AU227" s="210" t="s">
        <v>91</v>
      </c>
      <c r="AV227" s="14" t="s">
        <v>159</v>
      </c>
      <c r="AW227" s="14" t="s">
        <v>37</v>
      </c>
      <c r="AX227" s="14" t="s">
        <v>89</v>
      </c>
      <c r="AY227" s="210" t="s">
        <v>160</v>
      </c>
    </row>
    <row r="228" s="2" customFormat="1" ht="33" customHeight="1">
      <c r="A228" s="37"/>
      <c r="B228" s="178"/>
      <c r="C228" s="179" t="s">
        <v>296</v>
      </c>
      <c r="D228" s="179" t="s">
        <v>162</v>
      </c>
      <c r="E228" s="180" t="s">
        <v>349</v>
      </c>
      <c r="F228" s="181" t="s">
        <v>350</v>
      </c>
      <c r="G228" s="182" t="s">
        <v>244</v>
      </c>
      <c r="H228" s="183">
        <v>398.10199999999998</v>
      </c>
      <c r="I228" s="184"/>
      <c r="J228" s="185">
        <f>ROUND(I228*H228,2)</f>
        <v>0</v>
      </c>
      <c r="K228" s="181" t="s">
        <v>245</v>
      </c>
      <c r="L228" s="38"/>
      <c r="M228" s="186" t="s">
        <v>1</v>
      </c>
      <c r="N228" s="187" t="s">
        <v>47</v>
      </c>
      <c r="O228" s="76"/>
      <c r="P228" s="188">
        <f>O228*H228</f>
        <v>0</v>
      </c>
      <c r="Q228" s="188">
        <v>0</v>
      </c>
      <c r="R228" s="188">
        <f>Q228*H228</f>
        <v>0</v>
      </c>
      <c r="S228" s="188">
        <v>0.0025999999999999999</v>
      </c>
      <c r="T228" s="189">
        <f>S228*H228</f>
        <v>1.0350651999999998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90" t="s">
        <v>159</v>
      </c>
      <c r="AT228" s="190" t="s">
        <v>162</v>
      </c>
      <c r="AU228" s="190" t="s">
        <v>91</v>
      </c>
      <c r="AY228" s="18" t="s">
        <v>160</v>
      </c>
      <c r="BE228" s="191">
        <f>IF(N228="základní",J228,0)</f>
        <v>0</v>
      </c>
      <c r="BF228" s="191">
        <f>IF(N228="snížená",J228,0)</f>
        <v>0</v>
      </c>
      <c r="BG228" s="191">
        <f>IF(N228="zákl. přenesená",J228,0)</f>
        <v>0</v>
      </c>
      <c r="BH228" s="191">
        <f>IF(N228="sníž. přenesená",J228,0)</f>
        <v>0</v>
      </c>
      <c r="BI228" s="191">
        <f>IF(N228="nulová",J228,0)</f>
        <v>0</v>
      </c>
      <c r="BJ228" s="18" t="s">
        <v>89</v>
      </c>
      <c r="BK228" s="191">
        <f>ROUND(I228*H228,2)</f>
        <v>0</v>
      </c>
      <c r="BL228" s="18" t="s">
        <v>159</v>
      </c>
      <c r="BM228" s="190" t="s">
        <v>351</v>
      </c>
    </row>
    <row r="229" s="2" customFormat="1">
      <c r="A229" s="37"/>
      <c r="B229" s="38"/>
      <c r="C229" s="37"/>
      <c r="D229" s="192" t="s">
        <v>167</v>
      </c>
      <c r="E229" s="37"/>
      <c r="F229" s="193" t="s">
        <v>352</v>
      </c>
      <c r="G229" s="37"/>
      <c r="H229" s="37"/>
      <c r="I229" s="194"/>
      <c r="J229" s="37"/>
      <c r="K229" s="37"/>
      <c r="L229" s="38"/>
      <c r="M229" s="195"/>
      <c r="N229" s="196"/>
      <c r="O229" s="76"/>
      <c r="P229" s="76"/>
      <c r="Q229" s="76"/>
      <c r="R229" s="76"/>
      <c r="S229" s="76"/>
      <c r="T229" s="77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8" t="s">
        <v>167</v>
      </c>
      <c r="AU229" s="18" t="s">
        <v>91</v>
      </c>
    </row>
    <row r="230" s="13" customFormat="1">
      <c r="A230" s="13"/>
      <c r="B230" s="201"/>
      <c r="C230" s="13"/>
      <c r="D230" s="192" t="s">
        <v>248</v>
      </c>
      <c r="E230" s="202" t="s">
        <v>1</v>
      </c>
      <c r="F230" s="203" t="s">
        <v>353</v>
      </c>
      <c r="G230" s="13"/>
      <c r="H230" s="204">
        <v>119.29000000000001</v>
      </c>
      <c r="I230" s="205"/>
      <c r="J230" s="13"/>
      <c r="K230" s="13"/>
      <c r="L230" s="201"/>
      <c r="M230" s="206"/>
      <c r="N230" s="207"/>
      <c r="O230" s="207"/>
      <c r="P230" s="207"/>
      <c r="Q230" s="207"/>
      <c r="R230" s="207"/>
      <c r="S230" s="207"/>
      <c r="T230" s="20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02" t="s">
        <v>248</v>
      </c>
      <c r="AU230" s="202" t="s">
        <v>91</v>
      </c>
      <c r="AV230" s="13" t="s">
        <v>91</v>
      </c>
      <c r="AW230" s="13" t="s">
        <v>37</v>
      </c>
      <c r="AX230" s="13" t="s">
        <v>82</v>
      </c>
      <c r="AY230" s="202" t="s">
        <v>160</v>
      </c>
    </row>
    <row r="231" s="13" customFormat="1">
      <c r="A231" s="13"/>
      <c r="B231" s="201"/>
      <c r="C231" s="13"/>
      <c r="D231" s="192" t="s">
        <v>248</v>
      </c>
      <c r="E231" s="202" t="s">
        <v>1</v>
      </c>
      <c r="F231" s="203" t="s">
        <v>354</v>
      </c>
      <c r="G231" s="13"/>
      <c r="H231" s="204">
        <v>278.81200000000001</v>
      </c>
      <c r="I231" s="205"/>
      <c r="J231" s="13"/>
      <c r="K231" s="13"/>
      <c r="L231" s="201"/>
      <c r="M231" s="206"/>
      <c r="N231" s="207"/>
      <c r="O231" s="207"/>
      <c r="P231" s="207"/>
      <c r="Q231" s="207"/>
      <c r="R231" s="207"/>
      <c r="S231" s="207"/>
      <c r="T231" s="20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02" t="s">
        <v>248</v>
      </c>
      <c r="AU231" s="202" t="s">
        <v>91</v>
      </c>
      <c r="AV231" s="13" t="s">
        <v>91</v>
      </c>
      <c r="AW231" s="13" t="s">
        <v>37</v>
      </c>
      <c r="AX231" s="13" t="s">
        <v>82</v>
      </c>
      <c r="AY231" s="202" t="s">
        <v>160</v>
      </c>
    </row>
    <row r="232" s="14" customFormat="1">
      <c r="A232" s="14"/>
      <c r="B232" s="209"/>
      <c r="C232" s="14"/>
      <c r="D232" s="192" t="s">
        <v>248</v>
      </c>
      <c r="E232" s="210" t="s">
        <v>1</v>
      </c>
      <c r="F232" s="211" t="s">
        <v>250</v>
      </c>
      <c r="G232" s="14"/>
      <c r="H232" s="212">
        <v>398.10200000000003</v>
      </c>
      <c r="I232" s="213"/>
      <c r="J232" s="14"/>
      <c r="K232" s="14"/>
      <c r="L232" s="209"/>
      <c r="M232" s="214"/>
      <c r="N232" s="215"/>
      <c r="O232" s="215"/>
      <c r="P232" s="215"/>
      <c r="Q232" s="215"/>
      <c r="R232" s="215"/>
      <c r="S232" s="215"/>
      <c r="T232" s="21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10" t="s">
        <v>248</v>
      </c>
      <c r="AU232" s="210" t="s">
        <v>91</v>
      </c>
      <c r="AV232" s="14" t="s">
        <v>159</v>
      </c>
      <c r="AW232" s="14" t="s">
        <v>37</v>
      </c>
      <c r="AX232" s="14" t="s">
        <v>89</v>
      </c>
      <c r="AY232" s="210" t="s">
        <v>160</v>
      </c>
    </row>
    <row r="233" s="12" customFormat="1" ht="22.8" customHeight="1">
      <c r="A233" s="12"/>
      <c r="B233" s="165"/>
      <c r="C233" s="12"/>
      <c r="D233" s="166" t="s">
        <v>81</v>
      </c>
      <c r="E233" s="176" t="s">
        <v>355</v>
      </c>
      <c r="F233" s="176" t="s">
        <v>356</v>
      </c>
      <c r="G233" s="12"/>
      <c r="H233" s="12"/>
      <c r="I233" s="168"/>
      <c r="J233" s="177">
        <f>BK233</f>
        <v>0</v>
      </c>
      <c r="K233" s="12"/>
      <c r="L233" s="165"/>
      <c r="M233" s="170"/>
      <c r="N233" s="171"/>
      <c r="O233" s="171"/>
      <c r="P233" s="172">
        <f>SUM(P234:P250)</f>
        <v>0</v>
      </c>
      <c r="Q233" s="171"/>
      <c r="R233" s="172">
        <f>SUM(R234:R250)</f>
        <v>0</v>
      </c>
      <c r="S233" s="171"/>
      <c r="T233" s="173">
        <f>SUM(T234:T250)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166" t="s">
        <v>89</v>
      </c>
      <c r="AT233" s="174" t="s">
        <v>81</v>
      </c>
      <c r="AU233" s="174" t="s">
        <v>89</v>
      </c>
      <c r="AY233" s="166" t="s">
        <v>160</v>
      </c>
      <c r="BK233" s="175">
        <f>SUM(BK234:BK250)</f>
        <v>0</v>
      </c>
    </row>
    <row r="234" s="2" customFormat="1" ht="33" customHeight="1">
      <c r="A234" s="37"/>
      <c r="B234" s="178"/>
      <c r="C234" s="179" t="s">
        <v>357</v>
      </c>
      <c r="D234" s="179" t="s">
        <v>162</v>
      </c>
      <c r="E234" s="180" t="s">
        <v>358</v>
      </c>
      <c r="F234" s="181" t="s">
        <v>359</v>
      </c>
      <c r="G234" s="182" t="s">
        <v>360</v>
      </c>
      <c r="H234" s="183">
        <v>22.724</v>
      </c>
      <c r="I234" s="184"/>
      <c r="J234" s="185">
        <f>ROUND(I234*H234,2)</f>
        <v>0</v>
      </c>
      <c r="K234" s="181" t="s">
        <v>245</v>
      </c>
      <c r="L234" s="38"/>
      <c r="M234" s="186" t="s">
        <v>1</v>
      </c>
      <c r="N234" s="187" t="s">
        <v>47</v>
      </c>
      <c r="O234" s="76"/>
      <c r="P234" s="188">
        <f>O234*H234</f>
        <v>0</v>
      </c>
      <c r="Q234" s="188">
        <v>0</v>
      </c>
      <c r="R234" s="188">
        <f>Q234*H234</f>
        <v>0</v>
      </c>
      <c r="S234" s="188">
        <v>0</v>
      </c>
      <c r="T234" s="189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90" t="s">
        <v>159</v>
      </c>
      <c r="AT234" s="190" t="s">
        <v>162</v>
      </c>
      <c r="AU234" s="190" t="s">
        <v>91</v>
      </c>
      <c r="AY234" s="18" t="s">
        <v>160</v>
      </c>
      <c r="BE234" s="191">
        <f>IF(N234="základní",J234,0)</f>
        <v>0</v>
      </c>
      <c r="BF234" s="191">
        <f>IF(N234="snížená",J234,0)</f>
        <v>0</v>
      </c>
      <c r="BG234" s="191">
        <f>IF(N234="zákl. přenesená",J234,0)</f>
        <v>0</v>
      </c>
      <c r="BH234" s="191">
        <f>IF(N234="sníž. přenesená",J234,0)</f>
        <v>0</v>
      </c>
      <c r="BI234" s="191">
        <f>IF(N234="nulová",J234,0)</f>
        <v>0</v>
      </c>
      <c r="BJ234" s="18" t="s">
        <v>89</v>
      </c>
      <c r="BK234" s="191">
        <f>ROUND(I234*H234,2)</f>
        <v>0</v>
      </c>
      <c r="BL234" s="18" t="s">
        <v>159</v>
      </c>
      <c r="BM234" s="190" t="s">
        <v>361</v>
      </c>
    </row>
    <row r="235" s="2" customFormat="1">
      <c r="A235" s="37"/>
      <c r="B235" s="38"/>
      <c r="C235" s="37"/>
      <c r="D235" s="192" t="s">
        <v>167</v>
      </c>
      <c r="E235" s="37"/>
      <c r="F235" s="193" t="s">
        <v>362</v>
      </c>
      <c r="G235" s="37"/>
      <c r="H235" s="37"/>
      <c r="I235" s="194"/>
      <c r="J235" s="37"/>
      <c r="K235" s="37"/>
      <c r="L235" s="38"/>
      <c r="M235" s="195"/>
      <c r="N235" s="196"/>
      <c r="O235" s="76"/>
      <c r="P235" s="76"/>
      <c r="Q235" s="76"/>
      <c r="R235" s="76"/>
      <c r="S235" s="76"/>
      <c r="T235" s="77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8" t="s">
        <v>167</v>
      </c>
      <c r="AU235" s="18" t="s">
        <v>91</v>
      </c>
    </row>
    <row r="236" s="2" customFormat="1" ht="24.15" customHeight="1">
      <c r="A236" s="37"/>
      <c r="B236" s="178"/>
      <c r="C236" s="179" t="s">
        <v>363</v>
      </c>
      <c r="D236" s="179" t="s">
        <v>162</v>
      </c>
      <c r="E236" s="180" t="s">
        <v>364</v>
      </c>
      <c r="F236" s="181" t="s">
        <v>365</v>
      </c>
      <c r="G236" s="182" t="s">
        <v>360</v>
      </c>
      <c r="H236" s="183">
        <v>22.724</v>
      </c>
      <c r="I236" s="184"/>
      <c r="J236" s="185">
        <f>ROUND(I236*H236,2)</f>
        <v>0</v>
      </c>
      <c r="K236" s="181" t="s">
        <v>245</v>
      </c>
      <c r="L236" s="38"/>
      <c r="M236" s="186" t="s">
        <v>1</v>
      </c>
      <c r="N236" s="187" t="s">
        <v>47</v>
      </c>
      <c r="O236" s="76"/>
      <c r="P236" s="188">
        <f>O236*H236</f>
        <v>0</v>
      </c>
      <c r="Q236" s="188">
        <v>0</v>
      </c>
      <c r="R236" s="188">
        <f>Q236*H236</f>
        <v>0</v>
      </c>
      <c r="S236" s="188">
        <v>0</v>
      </c>
      <c r="T236" s="189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90" t="s">
        <v>159</v>
      </c>
      <c r="AT236" s="190" t="s">
        <v>162</v>
      </c>
      <c r="AU236" s="190" t="s">
        <v>91</v>
      </c>
      <c r="AY236" s="18" t="s">
        <v>160</v>
      </c>
      <c r="BE236" s="191">
        <f>IF(N236="základní",J236,0)</f>
        <v>0</v>
      </c>
      <c r="BF236" s="191">
        <f>IF(N236="snížená",J236,0)</f>
        <v>0</v>
      </c>
      <c r="BG236" s="191">
        <f>IF(N236="zákl. přenesená",J236,0)</f>
        <v>0</v>
      </c>
      <c r="BH236" s="191">
        <f>IF(N236="sníž. přenesená",J236,0)</f>
        <v>0</v>
      </c>
      <c r="BI236" s="191">
        <f>IF(N236="nulová",J236,0)</f>
        <v>0</v>
      </c>
      <c r="BJ236" s="18" t="s">
        <v>89</v>
      </c>
      <c r="BK236" s="191">
        <f>ROUND(I236*H236,2)</f>
        <v>0</v>
      </c>
      <c r="BL236" s="18" t="s">
        <v>159</v>
      </c>
      <c r="BM236" s="190" t="s">
        <v>366</v>
      </c>
    </row>
    <row r="237" s="2" customFormat="1">
      <c r="A237" s="37"/>
      <c r="B237" s="38"/>
      <c r="C237" s="37"/>
      <c r="D237" s="192" t="s">
        <v>167</v>
      </c>
      <c r="E237" s="37"/>
      <c r="F237" s="193" t="s">
        <v>367</v>
      </c>
      <c r="G237" s="37"/>
      <c r="H237" s="37"/>
      <c r="I237" s="194"/>
      <c r="J237" s="37"/>
      <c r="K237" s="37"/>
      <c r="L237" s="38"/>
      <c r="M237" s="195"/>
      <c r="N237" s="196"/>
      <c r="O237" s="76"/>
      <c r="P237" s="76"/>
      <c r="Q237" s="76"/>
      <c r="R237" s="76"/>
      <c r="S237" s="76"/>
      <c r="T237" s="77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8" t="s">
        <v>167</v>
      </c>
      <c r="AU237" s="18" t="s">
        <v>91</v>
      </c>
    </row>
    <row r="238" s="2" customFormat="1" ht="24.15" customHeight="1">
      <c r="A238" s="37"/>
      <c r="B238" s="178"/>
      <c r="C238" s="179" t="s">
        <v>368</v>
      </c>
      <c r="D238" s="179" t="s">
        <v>162</v>
      </c>
      <c r="E238" s="180" t="s">
        <v>369</v>
      </c>
      <c r="F238" s="181" t="s">
        <v>370</v>
      </c>
      <c r="G238" s="182" t="s">
        <v>360</v>
      </c>
      <c r="H238" s="183">
        <v>431.75599999999997</v>
      </c>
      <c r="I238" s="184"/>
      <c r="J238" s="185">
        <f>ROUND(I238*H238,2)</f>
        <v>0</v>
      </c>
      <c r="K238" s="181" t="s">
        <v>245</v>
      </c>
      <c r="L238" s="38"/>
      <c r="M238" s="186" t="s">
        <v>1</v>
      </c>
      <c r="N238" s="187" t="s">
        <v>47</v>
      </c>
      <c r="O238" s="76"/>
      <c r="P238" s="188">
        <f>O238*H238</f>
        <v>0</v>
      </c>
      <c r="Q238" s="188">
        <v>0</v>
      </c>
      <c r="R238" s="188">
        <f>Q238*H238</f>
        <v>0</v>
      </c>
      <c r="S238" s="188">
        <v>0</v>
      </c>
      <c r="T238" s="189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90" t="s">
        <v>159</v>
      </c>
      <c r="AT238" s="190" t="s">
        <v>162</v>
      </c>
      <c r="AU238" s="190" t="s">
        <v>91</v>
      </c>
      <c r="AY238" s="18" t="s">
        <v>160</v>
      </c>
      <c r="BE238" s="191">
        <f>IF(N238="základní",J238,0)</f>
        <v>0</v>
      </c>
      <c r="BF238" s="191">
        <f>IF(N238="snížená",J238,0)</f>
        <v>0</v>
      </c>
      <c r="BG238" s="191">
        <f>IF(N238="zákl. přenesená",J238,0)</f>
        <v>0</v>
      </c>
      <c r="BH238" s="191">
        <f>IF(N238="sníž. přenesená",J238,0)</f>
        <v>0</v>
      </c>
      <c r="BI238" s="191">
        <f>IF(N238="nulová",J238,0)</f>
        <v>0</v>
      </c>
      <c r="BJ238" s="18" t="s">
        <v>89</v>
      </c>
      <c r="BK238" s="191">
        <f>ROUND(I238*H238,2)</f>
        <v>0</v>
      </c>
      <c r="BL238" s="18" t="s">
        <v>159</v>
      </c>
      <c r="BM238" s="190" t="s">
        <v>371</v>
      </c>
    </row>
    <row r="239" s="2" customFormat="1">
      <c r="A239" s="37"/>
      <c r="B239" s="38"/>
      <c r="C239" s="37"/>
      <c r="D239" s="192" t="s">
        <v>167</v>
      </c>
      <c r="E239" s="37"/>
      <c r="F239" s="193" t="s">
        <v>372</v>
      </c>
      <c r="G239" s="37"/>
      <c r="H239" s="37"/>
      <c r="I239" s="194"/>
      <c r="J239" s="37"/>
      <c r="K239" s="37"/>
      <c r="L239" s="38"/>
      <c r="M239" s="195"/>
      <c r="N239" s="196"/>
      <c r="O239" s="76"/>
      <c r="P239" s="76"/>
      <c r="Q239" s="76"/>
      <c r="R239" s="76"/>
      <c r="S239" s="76"/>
      <c r="T239" s="77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8" t="s">
        <v>167</v>
      </c>
      <c r="AU239" s="18" t="s">
        <v>91</v>
      </c>
    </row>
    <row r="240" s="13" customFormat="1">
      <c r="A240" s="13"/>
      <c r="B240" s="201"/>
      <c r="C240" s="13"/>
      <c r="D240" s="192" t="s">
        <v>248</v>
      </c>
      <c r="E240" s="202" t="s">
        <v>1</v>
      </c>
      <c r="F240" s="203" t="s">
        <v>373</v>
      </c>
      <c r="G240" s="13"/>
      <c r="H240" s="204">
        <v>431.75599999999997</v>
      </c>
      <c r="I240" s="205"/>
      <c r="J240" s="13"/>
      <c r="K240" s="13"/>
      <c r="L240" s="201"/>
      <c r="M240" s="206"/>
      <c r="N240" s="207"/>
      <c r="O240" s="207"/>
      <c r="P240" s="207"/>
      <c r="Q240" s="207"/>
      <c r="R240" s="207"/>
      <c r="S240" s="207"/>
      <c r="T240" s="20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02" t="s">
        <v>248</v>
      </c>
      <c r="AU240" s="202" t="s">
        <v>91</v>
      </c>
      <c r="AV240" s="13" t="s">
        <v>91</v>
      </c>
      <c r="AW240" s="13" t="s">
        <v>37</v>
      </c>
      <c r="AX240" s="13" t="s">
        <v>82</v>
      </c>
      <c r="AY240" s="202" t="s">
        <v>160</v>
      </c>
    </row>
    <row r="241" s="14" customFormat="1">
      <c r="A241" s="14"/>
      <c r="B241" s="209"/>
      <c r="C241" s="14"/>
      <c r="D241" s="192" t="s">
        <v>248</v>
      </c>
      <c r="E241" s="210" t="s">
        <v>1</v>
      </c>
      <c r="F241" s="211" t="s">
        <v>250</v>
      </c>
      <c r="G241" s="14"/>
      <c r="H241" s="212">
        <v>431.75599999999997</v>
      </c>
      <c r="I241" s="213"/>
      <c r="J241" s="14"/>
      <c r="K241" s="14"/>
      <c r="L241" s="209"/>
      <c r="M241" s="214"/>
      <c r="N241" s="215"/>
      <c r="O241" s="215"/>
      <c r="P241" s="215"/>
      <c r="Q241" s="215"/>
      <c r="R241" s="215"/>
      <c r="S241" s="215"/>
      <c r="T241" s="216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10" t="s">
        <v>248</v>
      </c>
      <c r="AU241" s="210" t="s">
        <v>91</v>
      </c>
      <c r="AV241" s="14" t="s">
        <v>159</v>
      </c>
      <c r="AW241" s="14" t="s">
        <v>37</v>
      </c>
      <c r="AX241" s="14" t="s">
        <v>89</v>
      </c>
      <c r="AY241" s="210" t="s">
        <v>160</v>
      </c>
    </row>
    <row r="242" s="2" customFormat="1" ht="49.05" customHeight="1">
      <c r="A242" s="37"/>
      <c r="B242" s="178"/>
      <c r="C242" s="179" t="s">
        <v>374</v>
      </c>
      <c r="D242" s="179" t="s">
        <v>162</v>
      </c>
      <c r="E242" s="180" t="s">
        <v>375</v>
      </c>
      <c r="F242" s="181" t="s">
        <v>376</v>
      </c>
      <c r="G242" s="182" t="s">
        <v>360</v>
      </c>
      <c r="H242" s="183">
        <v>22.042000000000002</v>
      </c>
      <c r="I242" s="184"/>
      <c r="J242" s="185">
        <f>ROUND(I242*H242,2)</f>
        <v>0</v>
      </c>
      <c r="K242" s="181" t="s">
        <v>245</v>
      </c>
      <c r="L242" s="38"/>
      <c r="M242" s="186" t="s">
        <v>1</v>
      </c>
      <c r="N242" s="187" t="s">
        <v>47</v>
      </c>
      <c r="O242" s="76"/>
      <c r="P242" s="188">
        <f>O242*H242</f>
        <v>0</v>
      </c>
      <c r="Q242" s="188">
        <v>0</v>
      </c>
      <c r="R242" s="188">
        <f>Q242*H242</f>
        <v>0</v>
      </c>
      <c r="S242" s="188">
        <v>0</v>
      </c>
      <c r="T242" s="189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90" t="s">
        <v>159</v>
      </c>
      <c r="AT242" s="190" t="s">
        <v>162</v>
      </c>
      <c r="AU242" s="190" t="s">
        <v>91</v>
      </c>
      <c r="AY242" s="18" t="s">
        <v>160</v>
      </c>
      <c r="BE242" s="191">
        <f>IF(N242="základní",J242,0)</f>
        <v>0</v>
      </c>
      <c r="BF242" s="191">
        <f>IF(N242="snížená",J242,0)</f>
        <v>0</v>
      </c>
      <c r="BG242" s="191">
        <f>IF(N242="zákl. přenesená",J242,0)</f>
        <v>0</v>
      </c>
      <c r="BH242" s="191">
        <f>IF(N242="sníž. přenesená",J242,0)</f>
        <v>0</v>
      </c>
      <c r="BI242" s="191">
        <f>IF(N242="nulová",J242,0)</f>
        <v>0</v>
      </c>
      <c r="BJ242" s="18" t="s">
        <v>89</v>
      </c>
      <c r="BK242" s="191">
        <f>ROUND(I242*H242,2)</f>
        <v>0</v>
      </c>
      <c r="BL242" s="18" t="s">
        <v>159</v>
      </c>
      <c r="BM242" s="190" t="s">
        <v>377</v>
      </c>
    </row>
    <row r="243" s="2" customFormat="1">
      <c r="A243" s="37"/>
      <c r="B243" s="38"/>
      <c r="C243" s="37"/>
      <c r="D243" s="192" t="s">
        <v>167</v>
      </c>
      <c r="E243" s="37"/>
      <c r="F243" s="193" t="s">
        <v>378</v>
      </c>
      <c r="G243" s="37"/>
      <c r="H243" s="37"/>
      <c r="I243" s="194"/>
      <c r="J243" s="37"/>
      <c r="K243" s="37"/>
      <c r="L243" s="38"/>
      <c r="M243" s="195"/>
      <c r="N243" s="196"/>
      <c r="O243" s="76"/>
      <c r="P243" s="76"/>
      <c r="Q243" s="76"/>
      <c r="R243" s="76"/>
      <c r="S243" s="76"/>
      <c r="T243" s="77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8" t="s">
        <v>167</v>
      </c>
      <c r="AU243" s="18" t="s">
        <v>91</v>
      </c>
    </row>
    <row r="244" s="13" customFormat="1">
      <c r="A244" s="13"/>
      <c r="B244" s="201"/>
      <c r="C244" s="13"/>
      <c r="D244" s="192" t="s">
        <v>248</v>
      </c>
      <c r="E244" s="202" t="s">
        <v>1</v>
      </c>
      <c r="F244" s="203" t="s">
        <v>379</v>
      </c>
      <c r="G244" s="13"/>
      <c r="H244" s="204">
        <v>22.724</v>
      </c>
      <c r="I244" s="205"/>
      <c r="J244" s="13"/>
      <c r="K244" s="13"/>
      <c r="L244" s="201"/>
      <c r="M244" s="206"/>
      <c r="N244" s="207"/>
      <c r="O244" s="207"/>
      <c r="P244" s="207"/>
      <c r="Q244" s="207"/>
      <c r="R244" s="207"/>
      <c r="S244" s="207"/>
      <c r="T244" s="20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02" t="s">
        <v>248</v>
      </c>
      <c r="AU244" s="202" t="s">
        <v>91</v>
      </c>
      <c r="AV244" s="13" t="s">
        <v>91</v>
      </c>
      <c r="AW244" s="13" t="s">
        <v>37</v>
      </c>
      <c r="AX244" s="13" t="s">
        <v>82</v>
      </c>
      <c r="AY244" s="202" t="s">
        <v>160</v>
      </c>
    </row>
    <row r="245" s="13" customFormat="1">
      <c r="A245" s="13"/>
      <c r="B245" s="201"/>
      <c r="C245" s="13"/>
      <c r="D245" s="192" t="s">
        <v>248</v>
      </c>
      <c r="E245" s="202" t="s">
        <v>1</v>
      </c>
      <c r="F245" s="203" t="s">
        <v>380</v>
      </c>
      <c r="G245" s="13"/>
      <c r="H245" s="204">
        <v>-0.68200000000000005</v>
      </c>
      <c r="I245" s="205"/>
      <c r="J245" s="13"/>
      <c r="K245" s="13"/>
      <c r="L245" s="201"/>
      <c r="M245" s="206"/>
      <c r="N245" s="207"/>
      <c r="O245" s="207"/>
      <c r="P245" s="207"/>
      <c r="Q245" s="207"/>
      <c r="R245" s="207"/>
      <c r="S245" s="207"/>
      <c r="T245" s="20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02" t="s">
        <v>248</v>
      </c>
      <c r="AU245" s="202" t="s">
        <v>91</v>
      </c>
      <c r="AV245" s="13" t="s">
        <v>91</v>
      </c>
      <c r="AW245" s="13" t="s">
        <v>37</v>
      </c>
      <c r="AX245" s="13" t="s">
        <v>82</v>
      </c>
      <c r="AY245" s="202" t="s">
        <v>160</v>
      </c>
    </row>
    <row r="246" s="14" customFormat="1">
      <c r="A246" s="14"/>
      <c r="B246" s="209"/>
      <c r="C246" s="14"/>
      <c r="D246" s="192" t="s">
        <v>248</v>
      </c>
      <c r="E246" s="210" t="s">
        <v>1</v>
      </c>
      <c r="F246" s="211" t="s">
        <v>250</v>
      </c>
      <c r="G246" s="14"/>
      <c r="H246" s="212">
        <v>22.042000000000002</v>
      </c>
      <c r="I246" s="213"/>
      <c r="J246" s="14"/>
      <c r="K246" s="14"/>
      <c r="L246" s="209"/>
      <c r="M246" s="214"/>
      <c r="N246" s="215"/>
      <c r="O246" s="215"/>
      <c r="P246" s="215"/>
      <c r="Q246" s="215"/>
      <c r="R246" s="215"/>
      <c r="S246" s="215"/>
      <c r="T246" s="216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10" t="s">
        <v>248</v>
      </c>
      <c r="AU246" s="210" t="s">
        <v>91</v>
      </c>
      <c r="AV246" s="14" t="s">
        <v>159</v>
      </c>
      <c r="AW246" s="14" t="s">
        <v>37</v>
      </c>
      <c r="AX246" s="14" t="s">
        <v>89</v>
      </c>
      <c r="AY246" s="210" t="s">
        <v>160</v>
      </c>
    </row>
    <row r="247" s="2" customFormat="1" ht="33" customHeight="1">
      <c r="A247" s="37"/>
      <c r="B247" s="178"/>
      <c r="C247" s="179" t="s">
        <v>7</v>
      </c>
      <c r="D247" s="179" t="s">
        <v>162</v>
      </c>
      <c r="E247" s="180" t="s">
        <v>381</v>
      </c>
      <c r="F247" s="181" t="s">
        <v>382</v>
      </c>
      <c r="G247" s="182" t="s">
        <v>360</v>
      </c>
      <c r="H247" s="183">
        <v>0.68200000000000005</v>
      </c>
      <c r="I247" s="184"/>
      <c r="J247" s="185">
        <f>ROUND(I247*H247,2)</f>
        <v>0</v>
      </c>
      <c r="K247" s="181" t="s">
        <v>245</v>
      </c>
      <c r="L247" s="38"/>
      <c r="M247" s="186" t="s">
        <v>1</v>
      </c>
      <c r="N247" s="187" t="s">
        <v>47</v>
      </c>
      <c r="O247" s="76"/>
      <c r="P247" s="188">
        <f>O247*H247</f>
        <v>0</v>
      </c>
      <c r="Q247" s="188">
        <v>0</v>
      </c>
      <c r="R247" s="188">
        <f>Q247*H247</f>
        <v>0</v>
      </c>
      <c r="S247" s="188">
        <v>0</v>
      </c>
      <c r="T247" s="189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90" t="s">
        <v>159</v>
      </c>
      <c r="AT247" s="190" t="s">
        <v>162</v>
      </c>
      <c r="AU247" s="190" t="s">
        <v>91</v>
      </c>
      <c r="AY247" s="18" t="s">
        <v>160</v>
      </c>
      <c r="BE247" s="191">
        <f>IF(N247="základní",J247,0)</f>
        <v>0</v>
      </c>
      <c r="BF247" s="191">
        <f>IF(N247="snížená",J247,0)</f>
        <v>0</v>
      </c>
      <c r="BG247" s="191">
        <f>IF(N247="zákl. přenesená",J247,0)</f>
        <v>0</v>
      </c>
      <c r="BH247" s="191">
        <f>IF(N247="sníž. přenesená",J247,0)</f>
        <v>0</v>
      </c>
      <c r="BI247" s="191">
        <f>IF(N247="nulová",J247,0)</f>
        <v>0</v>
      </c>
      <c r="BJ247" s="18" t="s">
        <v>89</v>
      </c>
      <c r="BK247" s="191">
        <f>ROUND(I247*H247,2)</f>
        <v>0</v>
      </c>
      <c r="BL247" s="18" t="s">
        <v>159</v>
      </c>
      <c r="BM247" s="190" t="s">
        <v>383</v>
      </c>
    </row>
    <row r="248" s="2" customFormat="1">
      <c r="A248" s="37"/>
      <c r="B248" s="38"/>
      <c r="C248" s="37"/>
      <c r="D248" s="192" t="s">
        <v>167</v>
      </c>
      <c r="E248" s="37"/>
      <c r="F248" s="193" t="s">
        <v>384</v>
      </c>
      <c r="G248" s="37"/>
      <c r="H248" s="37"/>
      <c r="I248" s="194"/>
      <c r="J248" s="37"/>
      <c r="K248" s="37"/>
      <c r="L248" s="38"/>
      <c r="M248" s="195"/>
      <c r="N248" s="196"/>
      <c r="O248" s="76"/>
      <c r="P248" s="76"/>
      <c r="Q248" s="76"/>
      <c r="R248" s="76"/>
      <c r="S248" s="76"/>
      <c r="T248" s="77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8" t="s">
        <v>167</v>
      </c>
      <c r="AU248" s="18" t="s">
        <v>91</v>
      </c>
    </row>
    <row r="249" s="13" customFormat="1">
      <c r="A249" s="13"/>
      <c r="B249" s="201"/>
      <c r="C249" s="13"/>
      <c r="D249" s="192" t="s">
        <v>248</v>
      </c>
      <c r="E249" s="202" t="s">
        <v>1</v>
      </c>
      <c r="F249" s="203" t="s">
        <v>385</v>
      </c>
      <c r="G249" s="13"/>
      <c r="H249" s="204">
        <v>0.68200000000000005</v>
      </c>
      <c r="I249" s="205"/>
      <c r="J249" s="13"/>
      <c r="K249" s="13"/>
      <c r="L249" s="201"/>
      <c r="M249" s="206"/>
      <c r="N249" s="207"/>
      <c r="O249" s="207"/>
      <c r="P249" s="207"/>
      <c r="Q249" s="207"/>
      <c r="R249" s="207"/>
      <c r="S249" s="207"/>
      <c r="T249" s="20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02" t="s">
        <v>248</v>
      </c>
      <c r="AU249" s="202" t="s">
        <v>91</v>
      </c>
      <c r="AV249" s="13" t="s">
        <v>91</v>
      </c>
      <c r="AW249" s="13" t="s">
        <v>37</v>
      </c>
      <c r="AX249" s="13" t="s">
        <v>82</v>
      </c>
      <c r="AY249" s="202" t="s">
        <v>160</v>
      </c>
    </row>
    <row r="250" s="14" customFormat="1">
      <c r="A250" s="14"/>
      <c r="B250" s="209"/>
      <c r="C250" s="14"/>
      <c r="D250" s="192" t="s">
        <v>248</v>
      </c>
      <c r="E250" s="210" t="s">
        <v>1</v>
      </c>
      <c r="F250" s="211" t="s">
        <v>250</v>
      </c>
      <c r="G250" s="14"/>
      <c r="H250" s="212">
        <v>0.68200000000000005</v>
      </c>
      <c r="I250" s="213"/>
      <c r="J250" s="14"/>
      <c r="K250" s="14"/>
      <c r="L250" s="209"/>
      <c r="M250" s="214"/>
      <c r="N250" s="215"/>
      <c r="O250" s="215"/>
      <c r="P250" s="215"/>
      <c r="Q250" s="215"/>
      <c r="R250" s="215"/>
      <c r="S250" s="215"/>
      <c r="T250" s="216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10" t="s">
        <v>248</v>
      </c>
      <c r="AU250" s="210" t="s">
        <v>91</v>
      </c>
      <c r="AV250" s="14" t="s">
        <v>159</v>
      </c>
      <c r="AW250" s="14" t="s">
        <v>37</v>
      </c>
      <c r="AX250" s="14" t="s">
        <v>89</v>
      </c>
      <c r="AY250" s="210" t="s">
        <v>160</v>
      </c>
    </row>
    <row r="251" s="12" customFormat="1" ht="22.8" customHeight="1">
      <c r="A251" s="12"/>
      <c r="B251" s="165"/>
      <c r="C251" s="12"/>
      <c r="D251" s="166" t="s">
        <v>81</v>
      </c>
      <c r="E251" s="176" t="s">
        <v>386</v>
      </c>
      <c r="F251" s="176" t="s">
        <v>387</v>
      </c>
      <c r="G251" s="12"/>
      <c r="H251" s="12"/>
      <c r="I251" s="168"/>
      <c r="J251" s="177">
        <f>BK251</f>
        <v>0</v>
      </c>
      <c r="K251" s="12"/>
      <c r="L251" s="165"/>
      <c r="M251" s="170"/>
      <c r="N251" s="171"/>
      <c r="O251" s="171"/>
      <c r="P251" s="172">
        <f>SUM(P252:P253)</f>
        <v>0</v>
      </c>
      <c r="Q251" s="171"/>
      <c r="R251" s="172">
        <f>SUM(R252:R253)</f>
        <v>0</v>
      </c>
      <c r="S251" s="171"/>
      <c r="T251" s="173">
        <f>SUM(T252:T253)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166" t="s">
        <v>89</v>
      </c>
      <c r="AT251" s="174" t="s">
        <v>81</v>
      </c>
      <c r="AU251" s="174" t="s">
        <v>89</v>
      </c>
      <c r="AY251" s="166" t="s">
        <v>160</v>
      </c>
      <c r="BK251" s="175">
        <f>SUM(BK252:BK253)</f>
        <v>0</v>
      </c>
    </row>
    <row r="252" s="2" customFormat="1" ht="16.5" customHeight="1">
      <c r="A252" s="37"/>
      <c r="B252" s="178"/>
      <c r="C252" s="179" t="s">
        <v>388</v>
      </c>
      <c r="D252" s="179" t="s">
        <v>162</v>
      </c>
      <c r="E252" s="180" t="s">
        <v>389</v>
      </c>
      <c r="F252" s="181" t="s">
        <v>390</v>
      </c>
      <c r="G252" s="182" t="s">
        <v>360</v>
      </c>
      <c r="H252" s="183">
        <v>0.016</v>
      </c>
      <c r="I252" s="184"/>
      <c r="J252" s="185">
        <f>ROUND(I252*H252,2)</f>
        <v>0</v>
      </c>
      <c r="K252" s="181" t="s">
        <v>245</v>
      </c>
      <c r="L252" s="38"/>
      <c r="M252" s="186" t="s">
        <v>1</v>
      </c>
      <c r="N252" s="187" t="s">
        <v>47</v>
      </c>
      <c r="O252" s="76"/>
      <c r="P252" s="188">
        <f>O252*H252</f>
        <v>0</v>
      </c>
      <c r="Q252" s="188">
        <v>0</v>
      </c>
      <c r="R252" s="188">
        <f>Q252*H252</f>
        <v>0</v>
      </c>
      <c r="S252" s="188">
        <v>0</v>
      </c>
      <c r="T252" s="189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190" t="s">
        <v>159</v>
      </c>
      <c r="AT252" s="190" t="s">
        <v>162</v>
      </c>
      <c r="AU252" s="190" t="s">
        <v>91</v>
      </c>
      <c r="AY252" s="18" t="s">
        <v>160</v>
      </c>
      <c r="BE252" s="191">
        <f>IF(N252="základní",J252,0)</f>
        <v>0</v>
      </c>
      <c r="BF252" s="191">
        <f>IF(N252="snížená",J252,0)</f>
        <v>0</v>
      </c>
      <c r="BG252" s="191">
        <f>IF(N252="zákl. přenesená",J252,0)</f>
        <v>0</v>
      </c>
      <c r="BH252" s="191">
        <f>IF(N252="sníž. přenesená",J252,0)</f>
        <v>0</v>
      </c>
      <c r="BI252" s="191">
        <f>IF(N252="nulová",J252,0)</f>
        <v>0</v>
      </c>
      <c r="BJ252" s="18" t="s">
        <v>89</v>
      </c>
      <c r="BK252" s="191">
        <f>ROUND(I252*H252,2)</f>
        <v>0</v>
      </c>
      <c r="BL252" s="18" t="s">
        <v>159</v>
      </c>
      <c r="BM252" s="190" t="s">
        <v>391</v>
      </c>
    </row>
    <row r="253" s="2" customFormat="1">
      <c r="A253" s="37"/>
      <c r="B253" s="38"/>
      <c r="C253" s="37"/>
      <c r="D253" s="192" t="s">
        <v>167</v>
      </c>
      <c r="E253" s="37"/>
      <c r="F253" s="193" t="s">
        <v>392</v>
      </c>
      <c r="G253" s="37"/>
      <c r="H253" s="37"/>
      <c r="I253" s="194"/>
      <c r="J253" s="37"/>
      <c r="K253" s="37"/>
      <c r="L253" s="38"/>
      <c r="M253" s="195"/>
      <c r="N253" s="196"/>
      <c r="O253" s="76"/>
      <c r="P253" s="76"/>
      <c r="Q253" s="76"/>
      <c r="R253" s="76"/>
      <c r="S253" s="76"/>
      <c r="T253" s="77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8" t="s">
        <v>167</v>
      </c>
      <c r="AU253" s="18" t="s">
        <v>91</v>
      </c>
    </row>
    <row r="254" s="12" customFormat="1" ht="25.92" customHeight="1">
      <c r="A254" s="12"/>
      <c r="B254" s="165"/>
      <c r="C254" s="12"/>
      <c r="D254" s="166" t="s">
        <v>81</v>
      </c>
      <c r="E254" s="167" t="s">
        <v>393</v>
      </c>
      <c r="F254" s="167" t="s">
        <v>394</v>
      </c>
      <c r="G254" s="12"/>
      <c r="H254" s="12"/>
      <c r="I254" s="168"/>
      <c r="J254" s="169">
        <f>BK254</f>
        <v>0</v>
      </c>
      <c r="K254" s="12"/>
      <c r="L254" s="165"/>
      <c r="M254" s="170"/>
      <c r="N254" s="171"/>
      <c r="O254" s="171"/>
      <c r="P254" s="172">
        <f>P255+P260+P269</f>
        <v>0</v>
      </c>
      <c r="Q254" s="171"/>
      <c r="R254" s="172">
        <f>R255+R260+R269</f>
        <v>0.39826050000000002</v>
      </c>
      <c r="S254" s="171"/>
      <c r="T254" s="173">
        <f>T255+T260+T269</f>
        <v>0.25511311999999997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166" t="s">
        <v>91</v>
      </c>
      <c r="AT254" s="174" t="s">
        <v>81</v>
      </c>
      <c r="AU254" s="174" t="s">
        <v>82</v>
      </c>
      <c r="AY254" s="166" t="s">
        <v>160</v>
      </c>
      <c r="BK254" s="175">
        <f>BK255+BK260+BK269</f>
        <v>0</v>
      </c>
    </row>
    <row r="255" s="12" customFormat="1" ht="22.8" customHeight="1">
      <c r="A255" s="12"/>
      <c r="B255" s="165"/>
      <c r="C255" s="12"/>
      <c r="D255" s="166" t="s">
        <v>81</v>
      </c>
      <c r="E255" s="176" t="s">
        <v>395</v>
      </c>
      <c r="F255" s="176" t="s">
        <v>396</v>
      </c>
      <c r="G255" s="12"/>
      <c r="H255" s="12"/>
      <c r="I255" s="168"/>
      <c r="J255" s="177">
        <f>BK255</f>
        <v>0</v>
      </c>
      <c r="K255" s="12"/>
      <c r="L255" s="165"/>
      <c r="M255" s="170"/>
      <c r="N255" s="171"/>
      <c r="O255" s="171"/>
      <c r="P255" s="172">
        <f>SUM(P256:P259)</f>
        <v>0</v>
      </c>
      <c r="Q255" s="171"/>
      <c r="R255" s="172">
        <f>SUM(R256:R259)</f>
        <v>0</v>
      </c>
      <c r="S255" s="171"/>
      <c r="T255" s="173">
        <f>SUM(T256:T259)</f>
        <v>0.1317015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166" t="s">
        <v>91</v>
      </c>
      <c r="AT255" s="174" t="s">
        <v>81</v>
      </c>
      <c r="AU255" s="174" t="s">
        <v>89</v>
      </c>
      <c r="AY255" s="166" t="s">
        <v>160</v>
      </c>
      <c r="BK255" s="175">
        <f>SUM(BK256:BK259)</f>
        <v>0</v>
      </c>
    </row>
    <row r="256" s="2" customFormat="1" ht="24.15" customHeight="1">
      <c r="A256" s="37"/>
      <c r="B256" s="178"/>
      <c r="C256" s="179" t="s">
        <v>397</v>
      </c>
      <c r="D256" s="179" t="s">
        <v>162</v>
      </c>
      <c r="E256" s="180" t="s">
        <v>398</v>
      </c>
      <c r="F256" s="181" t="s">
        <v>399</v>
      </c>
      <c r="G256" s="182" t="s">
        <v>244</v>
      </c>
      <c r="H256" s="183">
        <v>7.7699999999999996</v>
      </c>
      <c r="I256" s="184"/>
      <c r="J256" s="185">
        <f>ROUND(I256*H256,2)</f>
        <v>0</v>
      </c>
      <c r="K256" s="181" t="s">
        <v>245</v>
      </c>
      <c r="L256" s="38"/>
      <c r="M256" s="186" t="s">
        <v>1</v>
      </c>
      <c r="N256" s="187" t="s">
        <v>47</v>
      </c>
      <c r="O256" s="76"/>
      <c r="P256" s="188">
        <f>O256*H256</f>
        <v>0</v>
      </c>
      <c r="Q256" s="188">
        <v>0</v>
      </c>
      <c r="R256" s="188">
        <f>Q256*H256</f>
        <v>0</v>
      </c>
      <c r="S256" s="188">
        <v>0.01695</v>
      </c>
      <c r="T256" s="189">
        <f>S256*H256</f>
        <v>0.1317015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90" t="s">
        <v>296</v>
      </c>
      <c r="AT256" s="190" t="s">
        <v>162</v>
      </c>
      <c r="AU256" s="190" t="s">
        <v>91</v>
      </c>
      <c r="AY256" s="18" t="s">
        <v>160</v>
      </c>
      <c r="BE256" s="191">
        <f>IF(N256="základní",J256,0)</f>
        <v>0</v>
      </c>
      <c r="BF256" s="191">
        <f>IF(N256="snížená",J256,0)</f>
        <v>0</v>
      </c>
      <c r="BG256" s="191">
        <f>IF(N256="zákl. přenesená",J256,0)</f>
        <v>0</v>
      </c>
      <c r="BH256" s="191">
        <f>IF(N256="sníž. přenesená",J256,0)</f>
        <v>0</v>
      </c>
      <c r="BI256" s="191">
        <f>IF(N256="nulová",J256,0)</f>
        <v>0</v>
      </c>
      <c r="BJ256" s="18" t="s">
        <v>89</v>
      </c>
      <c r="BK256" s="191">
        <f>ROUND(I256*H256,2)</f>
        <v>0</v>
      </c>
      <c r="BL256" s="18" t="s">
        <v>296</v>
      </c>
      <c r="BM256" s="190" t="s">
        <v>400</v>
      </c>
    </row>
    <row r="257" s="2" customFormat="1">
      <c r="A257" s="37"/>
      <c r="B257" s="38"/>
      <c r="C257" s="37"/>
      <c r="D257" s="192" t="s">
        <v>167</v>
      </c>
      <c r="E257" s="37"/>
      <c r="F257" s="193" t="s">
        <v>401</v>
      </c>
      <c r="G257" s="37"/>
      <c r="H257" s="37"/>
      <c r="I257" s="194"/>
      <c r="J257" s="37"/>
      <c r="K257" s="37"/>
      <c r="L257" s="38"/>
      <c r="M257" s="195"/>
      <c r="N257" s="196"/>
      <c r="O257" s="76"/>
      <c r="P257" s="76"/>
      <c r="Q257" s="76"/>
      <c r="R257" s="76"/>
      <c r="S257" s="76"/>
      <c r="T257" s="77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8" t="s">
        <v>167</v>
      </c>
      <c r="AU257" s="18" t="s">
        <v>91</v>
      </c>
    </row>
    <row r="258" s="13" customFormat="1">
      <c r="A258" s="13"/>
      <c r="B258" s="201"/>
      <c r="C258" s="13"/>
      <c r="D258" s="192" t="s">
        <v>248</v>
      </c>
      <c r="E258" s="202" t="s">
        <v>1</v>
      </c>
      <c r="F258" s="203" t="s">
        <v>402</v>
      </c>
      <c r="G258" s="13"/>
      <c r="H258" s="204">
        <v>7.7699999999999996</v>
      </c>
      <c r="I258" s="205"/>
      <c r="J258" s="13"/>
      <c r="K258" s="13"/>
      <c r="L258" s="201"/>
      <c r="M258" s="206"/>
      <c r="N258" s="207"/>
      <c r="O258" s="207"/>
      <c r="P258" s="207"/>
      <c r="Q258" s="207"/>
      <c r="R258" s="207"/>
      <c r="S258" s="207"/>
      <c r="T258" s="20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02" t="s">
        <v>248</v>
      </c>
      <c r="AU258" s="202" t="s">
        <v>91</v>
      </c>
      <c r="AV258" s="13" t="s">
        <v>91</v>
      </c>
      <c r="AW258" s="13" t="s">
        <v>37</v>
      </c>
      <c r="AX258" s="13" t="s">
        <v>82</v>
      </c>
      <c r="AY258" s="202" t="s">
        <v>160</v>
      </c>
    </row>
    <row r="259" s="14" customFormat="1">
      <c r="A259" s="14"/>
      <c r="B259" s="209"/>
      <c r="C259" s="14"/>
      <c r="D259" s="192" t="s">
        <v>248</v>
      </c>
      <c r="E259" s="210" t="s">
        <v>1</v>
      </c>
      <c r="F259" s="211" t="s">
        <v>250</v>
      </c>
      <c r="G259" s="14"/>
      <c r="H259" s="212">
        <v>7.7699999999999996</v>
      </c>
      <c r="I259" s="213"/>
      <c r="J259" s="14"/>
      <c r="K259" s="14"/>
      <c r="L259" s="209"/>
      <c r="M259" s="214"/>
      <c r="N259" s="215"/>
      <c r="O259" s="215"/>
      <c r="P259" s="215"/>
      <c r="Q259" s="215"/>
      <c r="R259" s="215"/>
      <c r="S259" s="215"/>
      <c r="T259" s="21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10" t="s">
        <v>248</v>
      </c>
      <c r="AU259" s="210" t="s">
        <v>91</v>
      </c>
      <c r="AV259" s="14" t="s">
        <v>159</v>
      </c>
      <c r="AW259" s="14" t="s">
        <v>37</v>
      </c>
      <c r="AX259" s="14" t="s">
        <v>89</v>
      </c>
      <c r="AY259" s="210" t="s">
        <v>160</v>
      </c>
    </row>
    <row r="260" s="12" customFormat="1" ht="22.8" customHeight="1">
      <c r="A260" s="12"/>
      <c r="B260" s="165"/>
      <c r="C260" s="12"/>
      <c r="D260" s="166" t="s">
        <v>81</v>
      </c>
      <c r="E260" s="176" t="s">
        <v>403</v>
      </c>
      <c r="F260" s="176" t="s">
        <v>404</v>
      </c>
      <c r="G260" s="12"/>
      <c r="H260" s="12"/>
      <c r="I260" s="168"/>
      <c r="J260" s="177">
        <f>BK260</f>
        <v>0</v>
      </c>
      <c r="K260" s="12"/>
      <c r="L260" s="165"/>
      <c r="M260" s="170"/>
      <c r="N260" s="171"/>
      <c r="O260" s="171"/>
      <c r="P260" s="172">
        <f>SUM(P261:P268)</f>
        <v>0</v>
      </c>
      <c r="Q260" s="171"/>
      <c r="R260" s="172">
        <f>SUM(R261:R268)</f>
        <v>0.0001585</v>
      </c>
      <c r="S260" s="171"/>
      <c r="T260" s="173">
        <f>SUM(T261:T268)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166" t="s">
        <v>91</v>
      </c>
      <c r="AT260" s="174" t="s">
        <v>81</v>
      </c>
      <c r="AU260" s="174" t="s">
        <v>89</v>
      </c>
      <c r="AY260" s="166" t="s">
        <v>160</v>
      </c>
      <c r="BK260" s="175">
        <f>SUM(BK261:BK268)</f>
        <v>0</v>
      </c>
    </row>
    <row r="261" s="2" customFormat="1" ht="24.15" customHeight="1">
      <c r="A261" s="37"/>
      <c r="B261" s="178"/>
      <c r="C261" s="179" t="s">
        <v>405</v>
      </c>
      <c r="D261" s="179" t="s">
        <v>162</v>
      </c>
      <c r="E261" s="180" t="s">
        <v>406</v>
      </c>
      <c r="F261" s="181" t="s">
        <v>407</v>
      </c>
      <c r="G261" s="182" t="s">
        <v>244</v>
      </c>
      <c r="H261" s="183">
        <v>7.9249999999999998</v>
      </c>
      <c r="I261" s="184"/>
      <c r="J261" s="185">
        <f>ROUND(I261*H261,2)</f>
        <v>0</v>
      </c>
      <c r="K261" s="181" t="s">
        <v>245</v>
      </c>
      <c r="L261" s="38"/>
      <c r="M261" s="186" t="s">
        <v>1</v>
      </c>
      <c r="N261" s="187" t="s">
        <v>47</v>
      </c>
      <c r="O261" s="76"/>
      <c r="P261" s="188">
        <f>O261*H261</f>
        <v>0</v>
      </c>
      <c r="Q261" s="188">
        <v>2.0000000000000002E-05</v>
      </c>
      <c r="R261" s="188">
        <f>Q261*H261</f>
        <v>0.0001585</v>
      </c>
      <c r="S261" s="188">
        <v>0</v>
      </c>
      <c r="T261" s="189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190" t="s">
        <v>296</v>
      </c>
      <c r="AT261" s="190" t="s">
        <v>162</v>
      </c>
      <c r="AU261" s="190" t="s">
        <v>91</v>
      </c>
      <c r="AY261" s="18" t="s">
        <v>160</v>
      </c>
      <c r="BE261" s="191">
        <f>IF(N261="základní",J261,0)</f>
        <v>0</v>
      </c>
      <c r="BF261" s="191">
        <f>IF(N261="snížená",J261,0)</f>
        <v>0</v>
      </c>
      <c r="BG261" s="191">
        <f>IF(N261="zákl. přenesená",J261,0)</f>
        <v>0</v>
      </c>
      <c r="BH261" s="191">
        <f>IF(N261="sníž. přenesená",J261,0)</f>
        <v>0</v>
      </c>
      <c r="BI261" s="191">
        <f>IF(N261="nulová",J261,0)</f>
        <v>0</v>
      </c>
      <c r="BJ261" s="18" t="s">
        <v>89</v>
      </c>
      <c r="BK261" s="191">
        <f>ROUND(I261*H261,2)</f>
        <v>0</v>
      </c>
      <c r="BL261" s="18" t="s">
        <v>296</v>
      </c>
      <c r="BM261" s="190" t="s">
        <v>408</v>
      </c>
    </row>
    <row r="262" s="2" customFormat="1">
      <c r="A262" s="37"/>
      <c r="B262" s="38"/>
      <c r="C262" s="37"/>
      <c r="D262" s="192" t="s">
        <v>167</v>
      </c>
      <c r="E262" s="37"/>
      <c r="F262" s="193" t="s">
        <v>409</v>
      </c>
      <c r="G262" s="37"/>
      <c r="H262" s="37"/>
      <c r="I262" s="194"/>
      <c r="J262" s="37"/>
      <c r="K262" s="37"/>
      <c r="L262" s="38"/>
      <c r="M262" s="195"/>
      <c r="N262" s="196"/>
      <c r="O262" s="76"/>
      <c r="P262" s="76"/>
      <c r="Q262" s="76"/>
      <c r="R262" s="76"/>
      <c r="S262" s="76"/>
      <c r="T262" s="77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8" t="s">
        <v>167</v>
      </c>
      <c r="AU262" s="18" t="s">
        <v>91</v>
      </c>
    </row>
    <row r="263" s="15" customFormat="1">
      <c r="A263" s="15"/>
      <c r="B263" s="217"/>
      <c r="C263" s="15"/>
      <c r="D263" s="192" t="s">
        <v>248</v>
      </c>
      <c r="E263" s="218" t="s">
        <v>1</v>
      </c>
      <c r="F263" s="219" t="s">
        <v>410</v>
      </c>
      <c r="G263" s="15"/>
      <c r="H263" s="218" t="s">
        <v>1</v>
      </c>
      <c r="I263" s="220"/>
      <c r="J263" s="15"/>
      <c r="K263" s="15"/>
      <c r="L263" s="217"/>
      <c r="M263" s="221"/>
      <c r="N263" s="222"/>
      <c r="O263" s="222"/>
      <c r="P263" s="222"/>
      <c r="Q263" s="222"/>
      <c r="R263" s="222"/>
      <c r="S263" s="222"/>
      <c r="T263" s="223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18" t="s">
        <v>248</v>
      </c>
      <c r="AU263" s="218" t="s">
        <v>91</v>
      </c>
      <c r="AV263" s="15" t="s">
        <v>89</v>
      </c>
      <c r="AW263" s="15" t="s">
        <v>37</v>
      </c>
      <c r="AX263" s="15" t="s">
        <v>82</v>
      </c>
      <c r="AY263" s="218" t="s">
        <v>160</v>
      </c>
    </row>
    <row r="264" s="13" customFormat="1">
      <c r="A264" s="13"/>
      <c r="B264" s="201"/>
      <c r="C264" s="13"/>
      <c r="D264" s="192" t="s">
        <v>248</v>
      </c>
      <c r="E264" s="202" t="s">
        <v>1</v>
      </c>
      <c r="F264" s="203" t="s">
        <v>411</v>
      </c>
      <c r="G264" s="13"/>
      <c r="H264" s="204">
        <v>4.2000000000000002</v>
      </c>
      <c r="I264" s="205"/>
      <c r="J264" s="13"/>
      <c r="K264" s="13"/>
      <c r="L264" s="201"/>
      <c r="M264" s="206"/>
      <c r="N264" s="207"/>
      <c r="O264" s="207"/>
      <c r="P264" s="207"/>
      <c r="Q264" s="207"/>
      <c r="R264" s="207"/>
      <c r="S264" s="207"/>
      <c r="T264" s="20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02" t="s">
        <v>248</v>
      </c>
      <c r="AU264" s="202" t="s">
        <v>91</v>
      </c>
      <c r="AV264" s="13" t="s">
        <v>91</v>
      </c>
      <c r="AW264" s="13" t="s">
        <v>37</v>
      </c>
      <c r="AX264" s="13" t="s">
        <v>82</v>
      </c>
      <c r="AY264" s="202" t="s">
        <v>160</v>
      </c>
    </row>
    <row r="265" s="13" customFormat="1">
      <c r="A265" s="13"/>
      <c r="B265" s="201"/>
      <c r="C265" s="13"/>
      <c r="D265" s="192" t="s">
        <v>248</v>
      </c>
      <c r="E265" s="202" t="s">
        <v>1</v>
      </c>
      <c r="F265" s="203" t="s">
        <v>412</v>
      </c>
      <c r="G265" s="13"/>
      <c r="H265" s="204">
        <v>1.2250000000000001</v>
      </c>
      <c r="I265" s="205"/>
      <c r="J265" s="13"/>
      <c r="K265" s="13"/>
      <c r="L265" s="201"/>
      <c r="M265" s="206"/>
      <c r="N265" s="207"/>
      <c r="O265" s="207"/>
      <c r="P265" s="207"/>
      <c r="Q265" s="207"/>
      <c r="R265" s="207"/>
      <c r="S265" s="207"/>
      <c r="T265" s="20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02" t="s">
        <v>248</v>
      </c>
      <c r="AU265" s="202" t="s">
        <v>91</v>
      </c>
      <c r="AV265" s="13" t="s">
        <v>91</v>
      </c>
      <c r="AW265" s="13" t="s">
        <v>37</v>
      </c>
      <c r="AX265" s="13" t="s">
        <v>82</v>
      </c>
      <c r="AY265" s="202" t="s">
        <v>160</v>
      </c>
    </row>
    <row r="266" s="15" customFormat="1">
      <c r="A266" s="15"/>
      <c r="B266" s="217"/>
      <c r="C266" s="15"/>
      <c r="D266" s="192" t="s">
        <v>248</v>
      </c>
      <c r="E266" s="218" t="s">
        <v>1</v>
      </c>
      <c r="F266" s="219" t="s">
        <v>413</v>
      </c>
      <c r="G266" s="15"/>
      <c r="H266" s="218" t="s">
        <v>1</v>
      </c>
      <c r="I266" s="220"/>
      <c r="J266" s="15"/>
      <c r="K266" s="15"/>
      <c r="L266" s="217"/>
      <c r="M266" s="221"/>
      <c r="N266" s="222"/>
      <c r="O266" s="222"/>
      <c r="P266" s="222"/>
      <c r="Q266" s="222"/>
      <c r="R266" s="222"/>
      <c r="S266" s="222"/>
      <c r="T266" s="223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18" t="s">
        <v>248</v>
      </c>
      <c r="AU266" s="218" t="s">
        <v>91</v>
      </c>
      <c r="AV266" s="15" t="s">
        <v>89</v>
      </c>
      <c r="AW266" s="15" t="s">
        <v>37</v>
      </c>
      <c r="AX266" s="15" t="s">
        <v>82</v>
      </c>
      <c r="AY266" s="218" t="s">
        <v>160</v>
      </c>
    </row>
    <row r="267" s="13" customFormat="1">
      <c r="A267" s="13"/>
      <c r="B267" s="201"/>
      <c r="C267" s="13"/>
      <c r="D267" s="192" t="s">
        <v>248</v>
      </c>
      <c r="E267" s="202" t="s">
        <v>1</v>
      </c>
      <c r="F267" s="203" t="s">
        <v>414</v>
      </c>
      <c r="G267" s="13"/>
      <c r="H267" s="204">
        <v>2.5</v>
      </c>
      <c r="I267" s="205"/>
      <c r="J267" s="13"/>
      <c r="K267" s="13"/>
      <c r="L267" s="201"/>
      <c r="M267" s="206"/>
      <c r="N267" s="207"/>
      <c r="O267" s="207"/>
      <c r="P267" s="207"/>
      <c r="Q267" s="207"/>
      <c r="R267" s="207"/>
      <c r="S267" s="207"/>
      <c r="T267" s="20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02" t="s">
        <v>248</v>
      </c>
      <c r="AU267" s="202" t="s">
        <v>91</v>
      </c>
      <c r="AV267" s="13" t="s">
        <v>91</v>
      </c>
      <c r="AW267" s="13" t="s">
        <v>37</v>
      </c>
      <c r="AX267" s="13" t="s">
        <v>82</v>
      </c>
      <c r="AY267" s="202" t="s">
        <v>160</v>
      </c>
    </row>
    <row r="268" s="14" customFormat="1">
      <c r="A268" s="14"/>
      <c r="B268" s="209"/>
      <c r="C268" s="14"/>
      <c r="D268" s="192" t="s">
        <v>248</v>
      </c>
      <c r="E268" s="210" t="s">
        <v>1</v>
      </c>
      <c r="F268" s="211" t="s">
        <v>250</v>
      </c>
      <c r="G268" s="14"/>
      <c r="H268" s="212">
        <v>7.9250000000000007</v>
      </c>
      <c r="I268" s="213"/>
      <c r="J268" s="14"/>
      <c r="K268" s="14"/>
      <c r="L268" s="209"/>
      <c r="M268" s="214"/>
      <c r="N268" s="215"/>
      <c r="O268" s="215"/>
      <c r="P268" s="215"/>
      <c r="Q268" s="215"/>
      <c r="R268" s="215"/>
      <c r="S268" s="215"/>
      <c r="T268" s="216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10" t="s">
        <v>248</v>
      </c>
      <c r="AU268" s="210" t="s">
        <v>91</v>
      </c>
      <c r="AV268" s="14" t="s">
        <v>159</v>
      </c>
      <c r="AW268" s="14" t="s">
        <v>37</v>
      </c>
      <c r="AX268" s="14" t="s">
        <v>89</v>
      </c>
      <c r="AY268" s="210" t="s">
        <v>160</v>
      </c>
    </row>
    <row r="269" s="12" customFormat="1" ht="22.8" customHeight="1">
      <c r="A269" s="12"/>
      <c r="B269" s="165"/>
      <c r="C269" s="12"/>
      <c r="D269" s="166" t="s">
        <v>81</v>
      </c>
      <c r="E269" s="176" t="s">
        <v>415</v>
      </c>
      <c r="F269" s="176" t="s">
        <v>416</v>
      </c>
      <c r="G269" s="12"/>
      <c r="H269" s="12"/>
      <c r="I269" s="168"/>
      <c r="J269" s="177">
        <f>BK269</f>
        <v>0</v>
      </c>
      <c r="K269" s="12"/>
      <c r="L269" s="165"/>
      <c r="M269" s="170"/>
      <c r="N269" s="171"/>
      <c r="O269" s="171"/>
      <c r="P269" s="172">
        <f>SUM(P270:P275)</f>
        <v>0</v>
      </c>
      <c r="Q269" s="171"/>
      <c r="R269" s="172">
        <f>SUM(R270:R275)</f>
        <v>0.39810200000000001</v>
      </c>
      <c r="S269" s="171"/>
      <c r="T269" s="173">
        <f>SUM(T270:T275)</f>
        <v>0.12341161999999999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166" t="s">
        <v>91</v>
      </c>
      <c r="AT269" s="174" t="s">
        <v>81</v>
      </c>
      <c r="AU269" s="174" t="s">
        <v>89</v>
      </c>
      <c r="AY269" s="166" t="s">
        <v>160</v>
      </c>
      <c r="BK269" s="175">
        <f>SUM(BK270:BK275)</f>
        <v>0</v>
      </c>
    </row>
    <row r="270" s="2" customFormat="1" ht="16.5" customHeight="1">
      <c r="A270" s="37"/>
      <c r="B270" s="178"/>
      <c r="C270" s="179" t="s">
        <v>417</v>
      </c>
      <c r="D270" s="179" t="s">
        <v>162</v>
      </c>
      <c r="E270" s="180" t="s">
        <v>418</v>
      </c>
      <c r="F270" s="181" t="s">
        <v>419</v>
      </c>
      <c r="G270" s="182" t="s">
        <v>244</v>
      </c>
      <c r="H270" s="183">
        <v>398.10199999999998</v>
      </c>
      <c r="I270" s="184"/>
      <c r="J270" s="185">
        <f>ROUND(I270*H270,2)</f>
        <v>0</v>
      </c>
      <c r="K270" s="181" t="s">
        <v>245</v>
      </c>
      <c r="L270" s="38"/>
      <c r="M270" s="186" t="s">
        <v>1</v>
      </c>
      <c r="N270" s="187" t="s">
        <v>47</v>
      </c>
      <c r="O270" s="76"/>
      <c r="P270" s="188">
        <f>O270*H270</f>
        <v>0</v>
      </c>
      <c r="Q270" s="188">
        <v>0.001</v>
      </c>
      <c r="R270" s="188">
        <f>Q270*H270</f>
        <v>0.39810200000000001</v>
      </c>
      <c r="S270" s="188">
        <v>0.00031</v>
      </c>
      <c r="T270" s="189">
        <f>S270*H270</f>
        <v>0.12341161999999999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90" t="s">
        <v>296</v>
      </c>
      <c r="AT270" s="190" t="s">
        <v>162</v>
      </c>
      <c r="AU270" s="190" t="s">
        <v>91</v>
      </c>
      <c r="AY270" s="18" t="s">
        <v>160</v>
      </c>
      <c r="BE270" s="191">
        <f>IF(N270="základní",J270,0)</f>
        <v>0</v>
      </c>
      <c r="BF270" s="191">
        <f>IF(N270="snížená",J270,0)</f>
        <v>0</v>
      </c>
      <c r="BG270" s="191">
        <f>IF(N270="zákl. přenesená",J270,0)</f>
        <v>0</v>
      </c>
      <c r="BH270" s="191">
        <f>IF(N270="sníž. přenesená",J270,0)</f>
        <v>0</v>
      </c>
      <c r="BI270" s="191">
        <f>IF(N270="nulová",J270,0)</f>
        <v>0</v>
      </c>
      <c r="BJ270" s="18" t="s">
        <v>89</v>
      </c>
      <c r="BK270" s="191">
        <f>ROUND(I270*H270,2)</f>
        <v>0</v>
      </c>
      <c r="BL270" s="18" t="s">
        <v>296</v>
      </c>
      <c r="BM270" s="190" t="s">
        <v>420</v>
      </c>
    </row>
    <row r="271" s="2" customFormat="1">
      <c r="A271" s="37"/>
      <c r="B271" s="38"/>
      <c r="C271" s="37"/>
      <c r="D271" s="192" t="s">
        <v>167</v>
      </c>
      <c r="E271" s="37"/>
      <c r="F271" s="193" t="s">
        <v>421</v>
      </c>
      <c r="G271" s="37"/>
      <c r="H271" s="37"/>
      <c r="I271" s="194"/>
      <c r="J271" s="37"/>
      <c r="K271" s="37"/>
      <c r="L271" s="38"/>
      <c r="M271" s="195"/>
      <c r="N271" s="196"/>
      <c r="O271" s="76"/>
      <c r="P271" s="76"/>
      <c r="Q271" s="76"/>
      <c r="R271" s="76"/>
      <c r="S271" s="76"/>
      <c r="T271" s="77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8" t="s">
        <v>167</v>
      </c>
      <c r="AU271" s="18" t="s">
        <v>91</v>
      </c>
    </row>
    <row r="272" s="15" customFormat="1">
      <c r="A272" s="15"/>
      <c r="B272" s="217"/>
      <c r="C272" s="15"/>
      <c r="D272" s="192" t="s">
        <v>248</v>
      </c>
      <c r="E272" s="218" t="s">
        <v>1</v>
      </c>
      <c r="F272" s="219" t="s">
        <v>422</v>
      </c>
      <c r="G272" s="15"/>
      <c r="H272" s="218" t="s">
        <v>1</v>
      </c>
      <c r="I272" s="220"/>
      <c r="J272" s="15"/>
      <c r="K272" s="15"/>
      <c r="L272" s="217"/>
      <c r="M272" s="221"/>
      <c r="N272" s="222"/>
      <c r="O272" s="222"/>
      <c r="P272" s="222"/>
      <c r="Q272" s="222"/>
      <c r="R272" s="222"/>
      <c r="S272" s="222"/>
      <c r="T272" s="223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18" t="s">
        <v>248</v>
      </c>
      <c r="AU272" s="218" t="s">
        <v>91</v>
      </c>
      <c r="AV272" s="15" t="s">
        <v>89</v>
      </c>
      <c r="AW272" s="15" t="s">
        <v>37</v>
      </c>
      <c r="AX272" s="15" t="s">
        <v>82</v>
      </c>
      <c r="AY272" s="218" t="s">
        <v>160</v>
      </c>
    </row>
    <row r="273" s="13" customFormat="1">
      <c r="A273" s="13"/>
      <c r="B273" s="201"/>
      <c r="C273" s="13"/>
      <c r="D273" s="192" t="s">
        <v>248</v>
      </c>
      <c r="E273" s="202" t="s">
        <v>1</v>
      </c>
      <c r="F273" s="203" t="s">
        <v>353</v>
      </c>
      <c r="G273" s="13"/>
      <c r="H273" s="204">
        <v>119.29000000000001</v>
      </c>
      <c r="I273" s="205"/>
      <c r="J273" s="13"/>
      <c r="K273" s="13"/>
      <c r="L273" s="201"/>
      <c r="M273" s="206"/>
      <c r="N273" s="207"/>
      <c r="O273" s="207"/>
      <c r="P273" s="207"/>
      <c r="Q273" s="207"/>
      <c r="R273" s="207"/>
      <c r="S273" s="207"/>
      <c r="T273" s="20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02" t="s">
        <v>248</v>
      </c>
      <c r="AU273" s="202" t="s">
        <v>91</v>
      </c>
      <c r="AV273" s="13" t="s">
        <v>91</v>
      </c>
      <c r="AW273" s="13" t="s">
        <v>37</v>
      </c>
      <c r="AX273" s="13" t="s">
        <v>82</v>
      </c>
      <c r="AY273" s="202" t="s">
        <v>160</v>
      </c>
    </row>
    <row r="274" s="13" customFormat="1">
      <c r="A274" s="13"/>
      <c r="B274" s="201"/>
      <c r="C274" s="13"/>
      <c r="D274" s="192" t="s">
        <v>248</v>
      </c>
      <c r="E274" s="202" t="s">
        <v>1</v>
      </c>
      <c r="F274" s="203" t="s">
        <v>354</v>
      </c>
      <c r="G274" s="13"/>
      <c r="H274" s="204">
        <v>278.81200000000001</v>
      </c>
      <c r="I274" s="205"/>
      <c r="J274" s="13"/>
      <c r="K274" s="13"/>
      <c r="L274" s="201"/>
      <c r="M274" s="206"/>
      <c r="N274" s="207"/>
      <c r="O274" s="207"/>
      <c r="P274" s="207"/>
      <c r="Q274" s="207"/>
      <c r="R274" s="207"/>
      <c r="S274" s="207"/>
      <c r="T274" s="20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02" t="s">
        <v>248</v>
      </c>
      <c r="AU274" s="202" t="s">
        <v>91</v>
      </c>
      <c r="AV274" s="13" t="s">
        <v>91</v>
      </c>
      <c r="AW274" s="13" t="s">
        <v>37</v>
      </c>
      <c r="AX274" s="13" t="s">
        <v>82</v>
      </c>
      <c r="AY274" s="202" t="s">
        <v>160</v>
      </c>
    </row>
    <row r="275" s="14" customFormat="1">
      <c r="A275" s="14"/>
      <c r="B275" s="209"/>
      <c r="C275" s="14"/>
      <c r="D275" s="192" t="s">
        <v>248</v>
      </c>
      <c r="E275" s="210" t="s">
        <v>1</v>
      </c>
      <c r="F275" s="211" t="s">
        <v>250</v>
      </c>
      <c r="G275" s="14"/>
      <c r="H275" s="212">
        <v>398.10200000000003</v>
      </c>
      <c r="I275" s="213"/>
      <c r="J275" s="14"/>
      <c r="K275" s="14"/>
      <c r="L275" s="209"/>
      <c r="M275" s="224"/>
      <c r="N275" s="225"/>
      <c r="O275" s="225"/>
      <c r="P275" s="225"/>
      <c r="Q275" s="225"/>
      <c r="R275" s="225"/>
      <c r="S275" s="225"/>
      <c r="T275" s="226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10" t="s">
        <v>248</v>
      </c>
      <c r="AU275" s="210" t="s">
        <v>91</v>
      </c>
      <c r="AV275" s="14" t="s">
        <v>159</v>
      </c>
      <c r="AW275" s="14" t="s">
        <v>37</v>
      </c>
      <c r="AX275" s="14" t="s">
        <v>89</v>
      </c>
      <c r="AY275" s="210" t="s">
        <v>160</v>
      </c>
    </row>
    <row r="276" s="2" customFormat="1" ht="6.96" customHeight="1">
      <c r="A276" s="37"/>
      <c r="B276" s="59"/>
      <c r="C276" s="60"/>
      <c r="D276" s="60"/>
      <c r="E276" s="60"/>
      <c r="F276" s="60"/>
      <c r="G276" s="60"/>
      <c r="H276" s="60"/>
      <c r="I276" s="60"/>
      <c r="J276" s="60"/>
      <c r="K276" s="60"/>
      <c r="L276" s="38"/>
      <c r="M276" s="37"/>
      <c r="O276" s="37"/>
      <c r="P276" s="37"/>
      <c r="Q276" s="37"/>
      <c r="R276" s="37"/>
      <c r="S276" s="37"/>
      <c r="T276" s="37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</row>
  </sheetData>
  <autoFilter ref="C127:K27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91</v>
      </c>
    </row>
    <row r="4" s="1" customFormat="1" ht="24.96" customHeight="1">
      <c r="B4" s="21"/>
      <c r="D4" s="22" t="s">
        <v>131</v>
      </c>
      <c r="L4" s="21"/>
      <c r="M4" s="12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6.25" customHeight="1">
      <c r="B7" s="21"/>
      <c r="E7" s="128" t="str">
        <f>'Rekapitulace stavby'!K6</f>
        <v>SOŠ, SOU a ZŠ Třešť - oprava kotelny a rozvodů ÚT na hlavní budově v Černovicích</v>
      </c>
      <c r="F7" s="31"/>
      <c r="G7" s="31"/>
      <c r="H7" s="31"/>
      <c r="L7" s="21"/>
    </row>
    <row r="8" s="1" customFormat="1" ht="12" customHeight="1">
      <c r="B8" s="21"/>
      <c r="D8" s="31" t="s">
        <v>132</v>
      </c>
      <c r="L8" s="21"/>
    </row>
    <row r="9" s="2" customFormat="1" ht="16.5" customHeight="1">
      <c r="A9" s="37"/>
      <c r="B9" s="38"/>
      <c r="C9" s="37"/>
      <c r="D9" s="37"/>
      <c r="E9" s="128" t="s">
        <v>228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134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423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19</v>
      </c>
      <c r="G13" s="37"/>
      <c r="H13" s="37"/>
      <c r="I13" s="31" t="s">
        <v>20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21</v>
      </c>
      <c r="E14" s="37"/>
      <c r="F14" s="26" t="s">
        <v>22</v>
      </c>
      <c r="G14" s="37"/>
      <c r="H14" s="37"/>
      <c r="I14" s="31" t="s">
        <v>23</v>
      </c>
      <c r="J14" s="68" t="str">
        <f>'Rekapitulace stavby'!AN8</f>
        <v>28. 4. 2023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25</v>
      </c>
      <c r="E16" s="37"/>
      <c r="F16" s="37"/>
      <c r="G16" s="37"/>
      <c r="H16" s="37"/>
      <c r="I16" s="31" t="s">
        <v>26</v>
      </c>
      <c r="J16" s="26" t="s">
        <v>27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28</v>
      </c>
      <c r="F17" s="37"/>
      <c r="G17" s="37"/>
      <c r="H17" s="37"/>
      <c r="I17" s="31" t="s">
        <v>29</v>
      </c>
      <c r="J17" s="26" t="s">
        <v>30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31</v>
      </c>
      <c r="E19" s="37"/>
      <c r="F19" s="37"/>
      <c r="G19" s="37"/>
      <c r="H19" s="37"/>
      <c r="I19" s="31" t="s">
        <v>26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29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33</v>
      </c>
      <c r="E22" s="37"/>
      <c r="F22" s="37"/>
      <c r="G22" s="37"/>
      <c r="H22" s="37"/>
      <c r="I22" s="31" t="s">
        <v>26</v>
      </c>
      <c r="J22" s="26" t="s">
        <v>34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35</v>
      </c>
      <c r="F23" s="37"/>
      <c r="G23" s="37"/>
      <c r="H23" s="37"/>
      <c r="I23" s="31" t="s">
        <v>29</v>
      </c>
      <c r="J23" s="26" t="s">
        <v>36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38</v>
      </c>
      <c r="E25" s="37"/>
      <c r="F25" s="37"/>
      <c r="G25" s="37"/>
      <c r="H25" s="37"/>
      <c r="I25" s="31" t="s">
        <v>26</v>
      </c>
      <c r="J25" s="26" t="str">
        <f>IF('Rekapitulace stavby'!AN19="","",'Rekapitulace stavby'!AN19)</f>
        <v/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tr">
        <f>IF('Rekapitulace stavby'!E20="","",'Rekapitulace stavby'!E20)</f>
        <v xml:space="preserve"> </v>
      </c>
      <c r="F26" s="37"/>
      <c r="G26" s="37"/>
      <c r="H26" s="37"/>
      <c r="I26" s="31" t="s">
        <v>29</v>
      </c>
      <c r="J26" s="26" t="str">
        <f>IF('Rekapitulace stavby'!AN20="","",'Rekapitulace stavby'!AN20)</f>
        <v/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40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262.5" customHeight="1">
      <c r="A29" s="129"/>
      <c r="B29" s="130"/>
      <c r="C29" s="129"/>
      <c r="D29" s="129"/>
      <c r="E29" s="35" t="s">
        <v>230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2" t="s">
        <v>42</v>
      </c>
      <c r="E32" s="37"/>
      <c r="F32" s="37"/>
      <c r="G32" s="37"/>
      <c r="H32" s="37"/>
      <c r="I32" s="37"/>
      <c r="J32" s="95">
        <f>ROUND(J138,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44</v>
      </c>
      <c r="G34" s="37"/>
      <c r="H34" s="37"/>
      <c r="I34" s="42" t="s">
        <v>43</v>
      </c>
      <c r="J34" s="42" t="s">
        <v>45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3" t="s">
        <v>46</v>
      </c>
      <c r="E35" s="31" t="s">
        <v>47</v>
      </c>
      <c r="F35" s="134">
        <f>ROUND((SUM(BE138:BE383)),  2)</f>
        <v>0</v>
      </c>
      <c r="G35" s="37"/>
      <c r="H35" s="37"/>
      <c r="I35" s="135">
        <v>0.20999999999999999</v>
      </c>
      <c r="J35" s="134">
        <f>ROUND(((SUM(BE138:BE383))*I35),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48</v>
      </c>
      <c r="F36" s="134">
        <f>ROUND((SUM(BF138:BF383)),  2)</f>
        <v>0</v>
      </c>
      <c r="G36" s="37"/>
      <c r="H36" s="37"/>
      <c r="I36" s="135">
        <v>0.14999999999999999</v>
      </c>
      <c r="J36" s="134">
        <f>ROUND(((SUM(BF138:BF383))*I36),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49</v>
      </c>
      <c r="F37" s="134">
        <f>ROUND((SUM(BG138:BG383)),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50</v>
      </c>
      <c r="F38" s="134">
        <f>ROUND((SUM(BH138:BH383)),  2)</f>
        <v>0</v>
      </c>
      <c r="G38" s="37"/>
      <c r="H38" s="37"/>
      <c r="I38" s="135">
        <v>0.14999999999999999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51</v>
      </c>
      <c r="F39" s="134">
        <f>ROUND((SUM(BI138:BI383)),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6"/>
      <c r="D41" s="137" t="s">
        <v>52</v>
      </c>
      <c r="E41" s="80"/>
      <c r="F41" s="80"/>
      <c r="G41" s="138" t="s">
        <v>53</v>
      </c>
      <c r="H41" s="139" t="s">
        <v>54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55</v>
      </c>
      <c r="E50" s="56"/>
      <c r="F50" s="56"/>
      <c r="G50" s="55" t="s">
        <v>56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57</v>
      </c>
      <c r="E61" s="40"/>
      <c r="F61" s="142" t="s">
        <v>58</v>
      </c>
      <c r="G61" s="57" t="s">
        <v>57</v>
      </c>
      <c r="H61" s="40"/>
      <c r="I61" s="40"/>
      <c r="J61" s="143" t="s">
        <v>58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59</v>
      </c>
      <c r="E65" s="58"/>
      <c r="F65" s="58"/>
      <c r="G65" s="55" t="s">
        <v>60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57</v>
      </c>
      <c r="E76" s="40"/>
      <c r="F76" s="142" t="s">
        <v>58</v>
      </c>
      <c r="G76" s="57" t="s">
        <v>57</v>
      </c>
      <c r="H76" s="40"/>
      <c r="I76" s="40"/>
      <c r="J76" s="143" t="s">
        <v>58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137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7"/>
      <c r="D85" s="37"/>
      <c r="E85" s="128" t="str">
        <f>E7</f>
        <v>SOŠ, SOU a ZŠ Třešť - oprava kotelny a rozvodů ÚT na hlavní budově v Černovicích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132</v>
      </c>
      <c r="L86" s="21"/>
    </row>
    <row r="87" s="2" customFormat="1" ht="16.5" customHeight="1">
      <c r="A87" s="37"/>
      <c r="B87" s="38"/>
      <c r="C87" s="37"/>
      <c r="D87" s="37"/>
      <c r="E87" s="128" t="s">
        <v>228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134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01-01 - Architektonicko - stavební řešení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7"/>
      <c r="E91" s="37"/>
      <c r="F91" s="26" t="str">
        <f>F14</f>
        <v>Černovice, Mariánské náměstí</v>
      </c>
      <c r="G91" s="37"/>
      <c r="H91" s="37"/>
      <c r="I91" s="31" t="s">
        <v>23</v>
      </c>
      <c r="J91" s="68" t="str">
        <f>IF(J14="","",J14)</f>
        <v>28. 4. 2023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31" t="s">
        <v>25</v>
      </c>
      <c r="D93" s="37"/>
      <c r="E93" s="37"/>
      <c r="F93" s="26" t="str">
        <f>E17</f>
        <v>Kraj Vysočina</v>
      </c>
      <c r="G93" s="37"/>
      <c r="H93" s="37"/>
      <c r="I93" s="31" t="s">
        <v>33</v>
      </c>
      <c r="J93" s="35" t="str">
        <f>E23</f>
        <v>PROJEKT CENTRUM NOVA s.r.o.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31</v>
      </c>
      <c r="D94" s="37"/>
      <c r="E94" s="37"/>
      <c r="F94" s="26" t="str">
        <f>IF(E20="","",E20)</f>
        <v>Vyplň údaj</v>
      </c>
      <c r="G94" s="37"/>
      <c r="H94" s="37"/>
      <c r="I94" s="31" t="s">
        <v>38</v>
      </c>
      <c r="J94" s="35" t="str">
        <f>E26</f>
        <v xml:space="preserve"> 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138</v>
      </c>
      <c r="D96" s="136"/>
      <c r="E96" s="136"/>
      <c r="F96" s="136"/>
      <c r="G96" s="136"/>
      <c r="H96" s="136"/>
      <c r="I96" s="136"/>
      <c r="J96" s="145" t="s">
        <v>139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140</v>
      </c>
      <c r="D98" s="37"/>
      <c r="E98" s="37"/>
      <c r="F98" s="37"/>
      <c r="G98" s="37"/>
      <c r="H98" s="37"/>
      <c r="I98" s="37"/>
      <c r="J98" s="95">
        <f>J138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141</v>
      </c>
    </row>
    <row r="99" s="9" customFormat="1" ht="24.96" customHeight="1">
      <c r="A99" s="9"/>
      <c r="B99" s="147"/>
      <c r="C99" s="9"/>
      <c r="D99" s="148" t="s">
        <v>231</v>
      </c>
      <c r="E99" s="149"/>
      <c r="F99" s="149"/>
      <c r="G99" s="149"/>
      <c r="H99" s="149"/>
      <c r="I99" s="149"/>
      <c r="J99" s="150">
        <f>J139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1"/>
      <c r="C100" s="10"/>
      <c r="D100" s="152" t="s">
        <v>424</v>
      </c>
      <c r="E100" s="153"/>
      <c r="F100" s="153"/>
      <c r="G100" s="153"/>
      <c r="H100" s="153"/>
      <c r="I100" s="153"/>
      <c r="J100" s="154">
        <f>J140</f>
        <v>0</v>
      </c>
      <c r="K100" s="10"/>
      <c r="L100" s="15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1"/>
      <c r="C101" s="10"/>
      <c r="D101" s="152" t="s">
        <v>425</v>
      </c>
      <c r="E101" s="153"/>
      <c r="F101" s="153"/>
      <c r="G101" s="153"/>
      <c r="H101" s="153"/>
      <c r="I101" s="153"/>
      <c r="J101" s="154">
        <f>J164</f>
        <v>0</v>
      </c>
      <c r="K101" s="10"/>
      <c r="L101" s="15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1"/>
      <c r="C102" s="10"/>
      <c r="D102" s="152" t="s">
        <v>426</v>
      </c>
      <c r="E102" s="153"/>
      <c r="F102" s="153"/>
      <c r="G102" s="153"/>
      <c r="H102" s="153"/>
      <c r="I102" s="153"/>
      <c r="J102" s="154">
        <f>J180</f>
        <v>0</v>
      </c>
      <c r="K102" s="10"/>
      <c r="L102" s="15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1"/>
      <c r="C103" s="10"/>
      <c r="D103" s="152" t="s">
        <v>427</v>
      </c>
      <c r="E103" s="153"/>
      <c r="F103" s="153"/>
      <c r="G103" s="153"/>
      <c r="H103" s="153"/>
      <c r="I103" s="153"/>
      <c r="J103" s="154">
        <f>J186</f>
        <v>0</v>
      </c>
      <c r="K103" s="10"/>
      <c r="L103" s="15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51"/>
      <c r="C104" s="10"/>
      <c r="D104" s="152" t="s">
        <v>428</v>
      </c>
      <c r="E104" s="153"/>
      <c r="F104" s="153"/>
      <c r="G104" s="153"/>
      <c r="H104" s="153"/>
      <c r="I104" s="153"/>
      <c r="J104" s="154">
        <f>J187</f>
        <v>0</v>
      </c>
      <c r="K104" s="10"/>
      <c r="L104" s="15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51"/>
      <c r="C105" s="10"/>
      <c r="D105" s="152" t="s">
        <v>429</v>
      </c>
      <c r="E105" s="153"/>
      <c r="F105" s="153"/>
      <c r="G105" s="153"/>
      <c r="H105" s="153"/>
      <c r="I105" s="153"/>
      <c r="J105" s="154">
        <f>J213</f>
        <v>0</v>
      </c>
      <c r="K105" s="10"/>
      <c r="L105" s="15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151"/>
      <c r="C106" s="10"/>
      <c r="D106" s="152" t="s">
        <v>430</v>
      </c>
      <c r="E106" s="153"/>
      <c r="F106" s="153"/>
      <c r="G106" s="153"/>
      <c r="H106" s="153"/>
      <c r="I106" s="153"/>
      <c r="J106" s="154">
        <f>J236</f>
        <v>0</v>
      </c>
      <c r="K106" s="10"/>
      <c r="L106" s="15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1"/>
      <c r="C107" s="10"/>
      <c r="D107" s="152" t="s">
        <v>232</v>
      </c>
      <c r="E107" s="153"/>
      <c r="F107" s="153"/>
      <c r="G107" s="153"/>
      <c r="H107" s="153"/>
      <c r="I107" s="153"/>
      <c r="J107" s="154">
        <f>J252</f>
        <v>0</v>
      </c>
      <c r="K107" s="10"/>
      <c r="L107" s="15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1"/>
      <c r="C108" s="10"/>
      <c r="D108" s="152" t="s">
        <v>234</v>
      </c>
      <c r="E108" s="153"/>
      <c r="F108" s="153"/>
      <c r="G108" s="153"/>
      <c r="H108" s="153"/>
      <c r="I108" s="153"/>
      <c r="J108" s="154">
        <f>J271</f>
        <v>0</v>
      </c>
      <c r="K108" s="10"/>
      <c r="L108" s="15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47"/>
      <c r="C109" s="9"/>
      <c r="D109" s="148" t="s">
        <v>235</v>
      </c>
      <c r="E109" s="149"/>
      <c r="F109" s="149"/>
      <c r="G109" s="149"/>
      <c r="H109" s="149"/>
      <c r="I109" s="149"/>
      <c r="J109" s="150">
        <f>J274</f>
        <v>0</v>
      </c>
      <c r="K109" s="9"/>
      <c r="L109" s="147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51"/>
      <c r="C110" s="10"/>
      <c r="D110" s="152" t="s">
        <v>236</v>
      </c>
      <c r="E110" s="153"/>
      <c r="F110" s="153"/>
      <c r="G110" s="153"/>
      <c r="H110" s="153"/>
      <c r="I110" s="153"/>
      <c r="J110" s="154">
        <f>J275</f>
        <v>0</v>
      </c>
      <c r="K110" s="10"/>
      <c r="L110" s="15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51"/>
      <c r="C111" s="10"/>
      <c r="D111" s="152" t="s">
        <v>431</v>
      </c>
      <c r="E111" s="153"/>
      <c r="F111" s="153"/>
      <c r="G111" s="153"/>
      <c r="H111" s="153"/>
      <c r="I111" s="153"/>
      <c r="J111" s="154">
        <f>J281</f>
        <v>0</v>
      </c>
      <c r="K111" s="10"/>
      <c r="L111" s="15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51"/>
      <c r="C112" s="10"/>
      <c r="D112" s="152" t="s">
        <v>432</v>
      </c>
      <c r="E112" s="153"/>
      <c r="F112" s="153"/>
      <c r="G112" s="153"/>
      <c r="H112" s="153"/>
      <c r="I112" s="153"/>
      <c r="J112" s="154">
        <f>J290</f>
        <v>0</v>
      </c>
      <c r="K112" s="10"/>
      <c r="L112" s="15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51"/>
      <c r="C113" s="10"/>
      <c r="D113" s="152" t="s">
        <v>433</v>
      </c>
      <c r="E113" s="153"/>
      <c r="F113" s="153"/>
      <c r="G113" s="153"/>
      <c r="H113" s="153"/>
      <c r="I113" s="153"/>
      <c r="J113" s="154">
        <f>J321</f>
        <v>0</v>
      </c>
      <c r="K113" s="10"/>
      <c r="L113" s="15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51"/>
      <c r="C114" s="10"/>
      <c r="D114" s="152" t="s">
        <v>434</v>
      </c>
      <c r="E114" s="153"/>
      <c r="F114" s="153"/>
      <c r="G114" s="153"/>
      <c r="H114" s="153"/>
      <c r="I114" s="153"/>
      <c r="J114" s="154">
        <f>J349</f>
        <v>0</v>
      </c>
      <c r="K114" s="10"/>
      <c r="L114" s="15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51"/>
      <c r="C115" s="10"/>
      <c r="D115" s="152" t="s">
        <v>237</v>
      </c>
      <c r="E115" s="153"/>
      <c r="F115" s="153"/>
      <c r="G115" s="153"/>
      <c r="H115" s="153"/>
      <c r="I115" s="153"/>
      <c r="J115" s="154">
        <f>J368</f>
        <v>0</v>
      </c>
      <c r="K115" s="10"/>
      <c r="L115" s="15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51"/>
      <c r="C116" s="10"/>
      <c r="D116" s="152" t="s">
        <v>238</v>
      </c>
      <c r="E116" s="153"/>
      <c r="F116" s="153"/>
      <c r="G116" s="153"/>
      <c r="H116" s="153"/>
      <c r="I116" s="153"/>
      <c r="J116" s="154">
        <f>J376</f>
        <v>0</v>
      </c>
      <c r="K116" s="10"/>
      <c r="L116" s="15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2" customFormat="1" ht="21.84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59"/>
      <c r="C118" s="60"/>
      <c r="D118" s="60"/>
      <c r="E118" s="60"/>
      <c r="F118" s="60"/>
      <c r="G118" s="60"/>
      <c r="H118" s="60"/>
      <c r="I118" s="60"/>
      <c r="J118" s="60"/>
      <c r="K118" s="60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22" s="2" customFormat="1" ht="6.96" customHeight="1">
      <c r="A122" s="37"/>
      <c r="B122" s="61"/>
      <c r="C122" s="62"/>
      <c r="D122" s="62"/>
      <c r="E122" s="62"/>
      <c r="F122" s="62"/>
      <c r="G122" s="62"/>
      <c r="H122" s="62"/>
      <c r="I122" s="62"/>
      <c r="J122" s="62"/>
      <c r="K122" s="62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24.96" customHeight="1">
      <c r="A123" s="37"/>
      <c r="B123" s="38"/>
      <c r="C123" s="22" t="s">
        <v>144</v>
      </c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16</v>
      </c>
      <c r="D125" s="37"/>
      <c r="E125" s="37"/>
      <c r="F125" s="37"/>
      <c r="G125" s="37"/>
      <c r="H125" s="37"/>
      <c r="I125" s="37"/>
      <c r="J125" s="37"/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26.25" customHeight="1">
      <c r="A126" s="37"/>
      <c r="B126" s="38"/>
      <c r="C126" s="37"/>
      <c r="D126" s="37"/>
      <c r="E126" s="128" t="str">
        <f>E7</f>
        <v>SOŠ, SOU a ZŠ Třešť - oprava kotelny a rozvodů ÚT na hlavní budově v Černovicích</v>
      </c>
      <c r="F126" s="31"/>
      <c r="G126" s="31"/>
      <c r="H126" s="31"/>
      <c r="I126" s="37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" customFormat="1" ht="12" customHeight="1">
      <c r="B127" s="21"/>
      <c r="C127" s="31" t="s">
        <v>132</v>
      </c>
      <c r="L127" s="21"/>
    </row>
    <row r="128" s="2" customFormat="1" ht="16.5" customHeight="1">
      <c r="A128" s="37"/>
      <c r="B128" s="38"/>
      <c r="C128" s="37"/>
      <c r="D128" s="37"/>
      <c r="E128" s="128" t="s">
        <v>228</v>
      </c>
      <c r="F128" s="37"/>
      <c r="G128" s="37"/>
      <c r="H128" s="37"/>
      <c r="I128" s="37"/>
      <c r="J128" s="37"/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2" customHeight="1">
      <c r="A129" s="37"/>
      <c r="B129" s="38"/>
      <c r="C129" s="31" t="s">
        <v>134</v>
      </c>
      <c r="D129" s="37"/>
      <c r="E129" s="37"/>
      <c r="F129" s="37"/>
      <c r="G129" s="37"/>
      <c r="H129" s="37"/>
      <c r="I129" s="37"/>
      <c r="J129" s="37"/>
      <c r="K129" s="37"/>
      <c r="L129" s="54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6.5" customHeight="1">
      <c r="A130" s="37"/>
      <c r="B130" s="38"/>
      <c r="C130" s="37"/>
      <c r="D130" s="37"/>
      <c r="E130" s="66" t="str">
        <f>E11</f>
        <v>01-01 - Architektonicko - stavební řešení</v>
      </c>
      <c r="F130" s="37"/>
      <c r="G130" s="37"/>
      <c r="H130" s="37"/>
      <c r="I130" s="37"/>
      <c r="J130" s="37"/>
      <c r="K130" s="37"/>
      <c r="L130" s="54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6.96" customHeight="1">
      <c r="A131" s="37"/>
      <c r="B131" s="38"/>
      <c r="C131" s="37"/>
      <c r="D131" s="37"/>
      <c r="E131" s="37"/>
      <c r="F131" s="37"/>
      <c r="G131" s="37"/>
      <c r="H131" s="37"/>
      <c r="I131" s="37"/>
      <c r="J131" s="37"/>
      <c r="K131" s="37"/>
      <c r="L131" s="54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2" customHeight="1">
      <c r="A132" s="37"/>
      <c r="B132" s="38"/>
      <c r="C132" s="31" t="s">
        <v>21</v>
      </c>
      <c r="D132" s="37"/>
      <c r="E132" s="37"/>
      <c r="F132" s="26" t="str">
        <f>F14</f>
        <v>Černovice, Mariánské náměstí</v>
      </c>
      <c r="G132" s="37"/>
      <c r="H132" s="37"/>
      <c r="I132" s="31" t="s">
        <v>23</v>
      </c>
      <c r="J132" s="68" t="str">
        <f>IF(J14="","",J14)</f>
        <v>28. 4. 2023</v>
      </c>
      <c r="K132" s="37"/>
      <c r="L132" s="54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6.96" customHeight="1">
      <c r="A133" s="37"/>
      <c r="B133" s="38"/>
      <c r="C133" s="37"/>
      <c r="D133" s="37"/>
      <c r="E133" s="37"/>
      <c r="F133" s="37"/>
      <c r="G133" s="37"/>
      <c r="H133" s="37"/>
      <c r="I133" s="37"/>
      <c r="J133" s="37"/>
      <c r="K133" s="37"/>
      <c r="L133" s="54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25.65" customHeight="1">
      <c r="A134" s="37"/>
      <c r="B134" s="38"/>
      <c r="C134" s="31" t="s">
        <v>25</v>
      </c>
      <c r="D134" s="37"/>
      <c r="E134" s="37"/>
      <c r="F134" s="26" t="str">
        <f>E17</f>
        <v>Kraj Vysočina</v>
      </c>
      <c r="G134" s="37"/>
      <c r="H134" s="37"/>
      <c r="I134" s="31" t="s">
        <v>33</v>
      </c>
      <c r="J134" s="35" t="str">
        <f>E23</f>
        <v>PROJEKT CENTRUM NOVA s.r.o.</v>
      </c>
      <c r="K134" s="37"/>
      <c r="L134" s="54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15.15" customHeight="1">
      <c r="A135" s="37"/>
      <c r="B135" s="38"/>
      <c r="C135" s="31" t="s">
        <v>31</v>
      </c>
      <c r="D135" s="37"/>
      <c r="E135" s="37"/>
      <c r="F135" s="26" t="str">
        <f>IF(E20="","",E20)</f>
        <v>Vyplň údaj</v>
      </c>
      <c r="G135" s="37"/>
      <c r="H135" s="37"/>
      <c r="I135" s="31" t="s">
        <v>38</v>
      </c>
      <c r="J135" s="35" t="str">
        <f>E26</f>
        <v xml:space="preserve"> </v>
      </c>
      <c r="K135" s="37"/>
      <c r="L135" s="54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2" customFormat="1" ht="10.32" customHeight="1">
      <c r="A136" s="37"/>
      <c r="B136" s="38"/>
      <c r="C136" s="37"/>
      <c r="D136" s="37"/>
      <c r="E136" s="37"/>
      <c r="F136" s="37"/>
      <c r="G136" s="37"/>
      <c r="H136" s="37"/>
      <c r="I136" s="37"/>
      <c r="J136" s="37"/>
      <c r="K136" s="37"/>
      <c r="L136" s="54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11" customFormat="1" ht="29.28" customHeight="1">
      <c r="A137" s="155"/>
      <c r="B137" s="156"/>
      <c r="C137" s="157" t="s">
        <v>145</v>
      </c>
      <c r="D137" s="158" t="s">
        <v>67</v>
      </c>
      <c r="E137" s="158" t="s">
        <v>63</v>
      </c>
      <c r="F137" s="158" t="s">
        <v>64</v>
      </c>
      <c r="G137" s="158" t="s">
        <v>146</v>
      </c>
      <c r="H137" s="158" t="s">
        <v>147</v>
      </c>
      <c r="I137" s="158" t="s">
        <v>148</v>
      </c>
      <c r="J137" s="158" t="s">
        <v>139</v>
      </c>
      <c r="K137" s="159" t="s">
        <v>149</v>
      </c>
      <c r="L137" s="160"/>
      <c r="M137" s="85" t="s">
        <v>1</v>
      </c>
      <c r="N137" s="86" t="s">
        <v>46</v>
      </c>
      <c r="O137" s="86" t="s">
        <v>150</v>
      </c>
      <c r="P137" s="86" t="s">
        <v>151</v>
      </c>
      <c r="Q137" s="86" t="s">
        <v>152</v>
      </c>
      <c r="R137" s="86" t="s">
        <v>153</v>
      </c>
      <c r="S137" s="86" t="s">
        <v>154</v>
      </c>
      <c r="T137" s="87" t="s">
        <v>155</v>
      </c>
      <c r="U137" s="155"/>
      <c r="V137" s="155"/>
      <c r="W137" s="155"/>
      <c r="X137" s="155"/>
      <c r="Y137" s="155"/>
      <c r="Z137" s="155"/>
      <c r="AA137" s="155"/>
      <c r="AB137" s="155"/>
      <c r="AC137" s="155"/>
      <c r="AD137" s="155"/>
      <c r="AE137" s="155"/>
    </row>
    <row r="138" s="2" customFormat="1" ht="22.8" customHeight="1">
      <c r="A138" s="37"/>
      <c r="B138" s="38"/>
      <c r="C138" s="92" t="s">
        <v>156</v>
      </c>
      <c r="D138" s="37"/>
      <c r="E138" s="37"/>
      <c r="F138" s="37"/>
      <c r="G138" s="37"/>
      <c r="H138" s="37"/>
      <c r="I138" s="37"/>
      <c r="J138" s="161">
        <f>BK138</f>
        <v>0</v>
      </c>
      <c r="K138" s="37"/>
      <c r="L138" s="38"/>
      <c r="M138" s="88"/>
      <c r="N138" s="72"/>
      <c r="O138" s="89"/>
      <c r="P138" s="162">
        <f>P139+P274</f>
        <v>0</v>
      </c>
      <c r="Q138" s="89"/>
      <c r="R138" s="162">
        <f>R139+R274</f>
        <v>36.082188090000002</v>
      </c>
      <c r="S138" s="89"/>
      <c r="T138" s="163">
        <f>T139+T274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8" t="s">
        <v>81</v>
      </c>
      <c r="AU138" s="18" t="s">
        <v>141</v>
      </c>
      <c r="BK138" s="164">
        <f>BK139+BK274</f>
        <v>0</v>
      </c>
    </row>
    <row r="139" s="12" customFormat="1" ht="25.92" customHeight="1">
      <c r="A139" s="12"/>
      <c r="B139" s="165"/>
      <c r="C139" s="12"/>
      <c r="D139" s="166" t="s">
        <v>81</v>
      </c>
      <c r="E139" s="167" t="s">
        <v>239</v>
      </c>
      <c r="F139" s="167" t="s">
        <v>240</v>
      </c>
      <c r="G139" s="12"/>
      <c r="H139" s="12"/>
      <c r="I139" s="168"/>
      <c r="J139" s="169">
        <f>BK139</f>
        <v>0</v>
      </c>
      <c r="K139" s="12"/>
      <c r="L139" s="165"/>
      <c r="M139" s="170"/>
      <c r="N139" s="171"/>
      <c r="O139" s="171"/>
      <c r="P139" s="172">
        <f>P140+P164+P180+P186+P252+P271</f>
        <v>0</v>
      </c>
      <c r="Q139" s="171"/>
      <c r="R139" s="172">
        <f>R140+R164+R180+R186+R252+R271</f>
        <v>33.793840180000004</v>
      </c>
      <c r="S139" s="171"/>
      <c r="T139" s="173">
        <f>T140+T164+T180+T186+T252+T271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66" t="s">
        <v>89</v>
      </c>
      <c r="AT139" s="174" t="s">
        <v>81</v>
      </c>
      <c r="AU139" s="174" t="s">
        <v>82</v>
      </c>
      <c r="AY139" s="166" t="s">
        <v>160</v>
      </c>
      <c r="BK139" s="175">
        <f>BK140+BK164+BK180+BK186+BK252+BK271</f>
        <v>0</v>
      </c>
    </row>
    <row r="140" s="12" customFormat="1" ht="22.8" customHeight="1">
      <c r="A140" s="12"/>
      <c r="B140" s="165"/>
      <c r="C140" s="12"/>
      <c r="D140" s="166" t="s">
        <v>81</v>
      </c>
      <c r="E140" s="176" t="s">
        <v>89</v>
      </c>
      <c r="F140" s="176" t="s">
        <v>435</v>
      </c>
      <c r="G140" s="12"/>
      <c r="H140" s="12"/>
      <c r="I140" s="168"/>
      <c r="J140" s="177">
        <f>BK140</f>
        <v>0</v>
      </c>
      <c r="K140" s="12"/>
      <c r="L140" s="165"/>
      <c r="M140" s="170"/>
      <c r="N140" s="171"/>
      <c r="O140" s="171"/>
      <c r="P140" s="172">
        <f>SUM(P141:P163)</f>
        <v>0</v>
      </c>
      <c r="Q140" s="171"/>
      <c r="R140" s="172">
        <f>SUM(R141:R163)</f>
        <v>0</v>
      </c>
      <c r="S140" s="171"/>
      <c r="T140" s="173">
        <f>SUM(T141:T163)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66" t="s">
        <v>89</v>
      </c>
      <c r="AT140" s="174" t="s">
        <v>81</v>
      </c>
      <c r="AU140" s="174" t="s">
        <v>89</v>
      </c>
      <c r="AY140" s="166" t="s">
        <v>160</v>
      </c>
      <c r="BK140" s="175">
        <f>SUM(BK141:BK163)</f>
        <v>0</v>
      </c>
    </row>
    <row r="141" s="2" customFormat="1" ht="24.15" customHeight="1">
      <c r="A141" s="37"/>
      <c r="B141" s="178"/>
      <c r="C141" s="179" t="s">
        <v>89</v>
      </c>
      <c r="D141" s="179" t="s">
        <v>162</v>
      </c>
      <c r="E141" s="180" t="s">
        <v>436</v>
      </c>
      <c r="F141" s="181" t="s">
        <v>437</v>
      </c>
      <c r="G141" s="182" t="s">
        <v>253</v>
      </c>
      <c r="H141" s="183">
        <v>3.2349999999999999</v>
      </c>
      <c r="I141" s="184"/>
      <c r="J141" s="185">
        <f>ROUND(I141*H141,2)</f>
        <v>0</v>
      </c>
      <c r="K141" s="181" t="s">
        <v>245</v>
      </c>
      <c r="L141" s="38"/>
      <c r="M141" s="186" t="s">
        <v>1</v>
      </c>
      <c r="N141" s="187" t="s">
        <v>47</v>
      </c>
      <c r="O141" s="76"/>
      <c r="P141" s="188">
        <f>O141*H141</f>
        <v>0</v>
      </c>
      <c r="Q141" s="188">
        <v>0</v>
      </c>
      <c r="R141" s="188">
        <f>Q141*H141</f>
        <v>0</v>
      </c>
      <c r="S141" s="188">
        <v>0</v>
      </c>
      <c r="T141" s="18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0" t="s">
        <v>159</v>
      </c>
      <c r="AT141" s="190" t="s">
        <v>162</v>
      </c>
      <c r="AU141" s="190" t="s">
        <v>91</v>
      </c>
      <c r="AY141" s="18" t="s">
        <v>160</v>
      </c>
      <c r="BE141" s="191">
        <f>IF(N141="základní",J141,0)</f>
        <v>0</v>
      </c>
      <c r="BF141" s="191">
        <f>IF(N141="snížená",J141,0)</f>
        <v>0</v>
      </c>
      <c r="BG141" s="191">
        <f>IF(N141="zákl. přenesená",J141,0)</f>
        <v>0</v>
      </c>
      <c r="BH141" s="191">
        <f>IF(N141="sníž. přenesená",J141,0)</f>
        <v>0</v>
      </c>
      <c r="BI141" s="191">
        <f>IF(N141="nulová",J141,0)</f>
        <v>0</v>
      </c>
      <c r="BJ141" s="18" t="s">
        <v>89</v>
      </c>
      <c r="BK141" s="191">
        <f>ROUND(I141*H141,2)</f>
        <v>0</v>
      </c>
      <c r="BL141" s="18" t="s">
        <v>159</v>
      </c>
      <c r="BM141" s="190" t="s">
        <v>438</v>
      </c>
    </row>
    <row r="142" s="2" customFormat="1">
      <c r="A142" s="37"/>
      <c r="B142" s="38"/>
      <c r="C142" s="37"/>
      <c r="D142" s="192" t="s">
        <v>167</v>
      </c>
      <c r="E142" s="37"/>
      <c r="F142" s="193" t="s">
        <v>439</v>
      </c>
      <c r="G142" s="37"/>
      <c r="H142" s="37"/>
      <c r="I142" s="194"/>
      <c r="J142" s="37"/>
      <c r="K142" s="37"/>
      <c r="L142" s="38"/>
      <c r="M142" s="195"/>
      <c r="N142" s="196"/>
      <c r="O142" s="76"/>
      <c r="P142" s="76"/>
      <c r="Q142" s="76"/>
      <c r="R142" s="76"/>
      <c r="S142" s="76"/>
      <c r="T142" s="7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8" t="s">
        <v>167</v>
      </c>
      <c r="AU142" s="18" t="s">
        <v>91</v>
      </c>
    </row>
    <row r="143" s="15" customFormat="1">
      <c r="A143" s="15"/>
      <c r="B143" s="217"/>
      <c r="C143" s="15"/>
      <c r="D143" s="192" t="s">
        <v>248</v>
      </c>
      <c r="E143" s="218" t="s">
        <v>1</v>
      </c>
      <c r="F143" s="219" t="s">
        <v>440</v>
      </c>
      <c r="G143" s="15"/>
      <c r="H143" s="218" t="s">
        <v>1</v>
      </c>
      <c r="I143" s="220"/>
      <c r="J143" s="15"/>
      <c r="K143" s="15"/>
      <c r="L143" s="217"/>
      <c r="M143" s="221"/>
      <c r="N143" s="222"/>
      <c r="O143" s="222"/>
      <c r="P143" s="222"/>
      <c r="Q143" s="222"/>
      <c r="R143" s="222"/>
      <c r="S143" s="222"/>
      <c r="T143" s="223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18" t="s">
        <v>248</v>
      </c>
      <c r="AU143" s="218" t="s">
        <v>91</v>
      </c>
      <c r="AV143" s="15" t="s">
        <v>89</v>
      </c>
      <c r="AW143" s="15" t="s">
        <v>37</v>
      </c>
      <c r="AX143" s="15" t="s">
        <v>82</v>
      </c>
      <c r="AY143" s="218" t="s">
        <v>160</v>
      </c>
    </row>
    <row r="144" s="13" customFormat="1">
      <c r="A144" s="13"/>
      <c r="B144" s="201"/>
      <c r="C144" s="13"/>
      <c r="D144" s="192" t="s">
        <v>248</v>
      </c>
      <c r="E144" s="202" t="s">
        <v>1</v>
      </c>
      <c r="F144" s="203" t="s">
        <v>441</v>
      </c>
      <c r="G144" s="13"/>
      <c r="H144" s="204">
        <v>2.9649999999999999</v>
      </c>
      <c r="I144" s="205"/>
      <c r="J144" s="13"/>
      <c r="K144" s="13"/>
      <c r="L144" s="201"/>
      <c r="M144" s="206"/>
      <c r="N144" s="207"/>
      <c r="O144" s="207"/>
      <c r="P144" s="207"/>
      <c r="Q144" s="207"/>
      <c r="R144" s="207"/>
      <c r="S144" s="207"/>
      <c r="T144" s="20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02" t="s">
        <v>248</v>
      </c>
      <c r="AU144" s="202" t="s">
        <v>91</v>
      </c>
      <c r="AV144" s="13" t="s">
        <v>91</v>
      </c>
      <c r="AW144" s="13" t="s">
        <v>37</v>
      </c>
      <c r="AX144" s="13" t="s">
        <v>82</v>
      </c>
      <c r="AY144" s="202" t="s">
        <v>160</v>
      </c>
    </row>
    <row r="145" s="15" customFormat="1">
      <c r="A145" s="15"/>
      <c r="B145" s="217"/>
      <c r="C145" s="15"/>
      <c r="D145" s="192" t="s">
        <v>248</v>
      </c>
      <c r="E145" s="218" t="s">
        <v>1</v>
      </c>
      <c r="F145" s="219" t="s">
        <v>442</v>
      </c>
      <c r="G145" s="15"/>
      <c r="H145" s="218" t="s">
        <v>1</v>
      </c>
      <c r="I145" s="220"/>
      <c r="J145" s="15"/>
      <c r="K145" s="15"/>
      <c r="L145" s="217"/>
      <c r="M145" s="221"/>
      <c r="N145" s="222"/>
      <c r="O145" s="222"/>
      <c r="P145" s="222"/>
      <c r="Q145" s="222"/>
      <c r="R145" s="222"/>
      <c r="S145" s="222"/>
      <c r="T145" s="223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18" t="s">
        <v>248</v>
      </c>
      <c r="AU145" s="218" t="s">
        <v>91</v>
      </c>
      <c r="AV145" s="15" t="s">
        <v>89</v>
      </c>
      <c r="AW145" s="15" t="s">
        <v>37</v>
      </c>
      <c r="AX145" s="15" t="s">
        <v>82</v>
      </c>
      <c r="AY145" s="218" t="s">
        <v>160</v>
      </c>
    </row>
    <row r="146" s="13" customFormat="1">
      <c r="A146" s="13"/>
      <c r="B146" s="201"/>
      <c r="C146" s="13"/>
      <c r="D146" s="192" t="s">
        <v>248</v>
      </c>
      <c r="E146" s="202" t="s">
        <v>1</v>
      </c>
      <c r="F146" s="203" t="s">
        <v>443</v>
      </c>
      <c r="G146" s="13"/>
      <c r="H146" s="204">
        <v>0.27000000000000002</v>
      </c>
      <c r="I146" s="205"/>
      <c r="J146" s="13"/>
      <c r="K146" s="13"/>
      <c r="L146" s="201"/>
      <c r="M146" s="206"/>
      <c r="N146" s="207"/>
      <c r="O146" s="207"/>
      <c r="P146" s="207"/>
      <c r="Q146" s="207"/>
      <c r="R146" s="207"/>
      <c r="S146" s="207"/>
      <c r="T146" s="20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02" t="s">
        <v>248</v>
      </c>
      <c r="AU146" s="202" t="s">
        <v>91</v>
      </c>
      <c r="AV146" s="13" t="s">
        <v>91</v>
      </c>
      <c r="AW146" s="13" t="s">
        <v>37</v>
      </c>
      <c r="AX146" s="13" t="s">
        <v>82</v>
      </c>
      <c r="AY146" s="202" t="s">
        <v>160</v>
      </c>
    </row>
    <row r="147" s="14" customFormat="1">
      <c r="A147" s="14"/>
      <c r="B147" s="209"/>
      <c r="C147" s="14"/>
      <c r="D147" s="192" t="s">
        <v>248</v>
      </c>
      <c r="E147" s="210" t="s">
        <v>1</v>
      </c>
      <c r="F147" s="211" t="s">
        <v>250</v>
      </c>
      <c r="G147" s="14"/>
      <c r="H147" s="212">
        <v>3.2349999999999999</v>
      </c>
      <c r="I147" s="213"/>
      <c r="J147" s="14"/>
      <c r="K147" s="14"/>
      <c r="L147" s="209"/>
      <c r="M147" s="214"/>
      <c r="N147" s="215"/>
      <c r="O147" s="215"/>
      <c r="P147" s="215"/>
      <c r="Q147" s="215"/>
      <c r="R147" s="215"/>
      <c r="S147" s="215"/>
      <c r="T147" s="21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10" t="s">
        <v>248</v>
      </c>
      <c r="AU147" s="210" t="s">
        <v>91</v>
      </c>
      <c r="AV147" s="14" t="s">
        <v>159</v>
      </c>
      <c r="AW147" s="14" t="s">
        <v>37</v>
      </c>
      <c r="AX147" s="14" t="s">
        <v>89</v>
      </c>
      <c r="AY147" s="210" t="s">
        <v>160</v>
      </c>
    </row>
    <row r="148" s="2" customFormat="1" ht="37.8" customHeight="1">
      <c r="A148" s="37"/>
      <c r="B148" s="178"/>
      <c r="C148" s="179" t="s">
        <v>91</v>
      </c>
      <c r="D148" s="179" t="s">
        <v>162</v>
      </c>
      <c r="E148" s="180" t="s">
        <v>444</v>
      </c>
      <c r="F148" s="181" t="s">
        <v>445</v>
      </c>
      <c r="G148" s="182" t="s">
        <v>253</v>
      </c>
      <c r="H148" s="183">
        <v>3.2349999999999999</v>
      </c>
      <c r="I148" s="184"/>
      <c r="J148" s="185">
        <f>ROUND(I148*H148,2)</f>
        <v>0</v>
      </c>
      <c r="K148" s="181" t="s">
        <v>245</v>
      </c>
      <c r="L148" s="38"/>
      <c r="M148" s="186" t="s">
        <v>1</v>
      </c>
      <c r="N148" s="187" t="s">
        <v>47</v>
      </c>
      <c r="O148" s="76"/>
      <c r="P148" s="188">
        <f>O148*H148</f>
        <v>0</v>
      </c>
      <c r="Q148" s="188">
        <v>0</v>
      </c>
      <c r="R148" s="188">
        <f>Q148*H148</f>
        <v>0</v>
      </c>
      <c r="S148" s="188">
        <v>0</v>
      </c>
      <c r="T148" s="18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0" t="s">
        <v>159</v>
      </c>
      <c r="AT148" s="190" t="s">
        <v>162</v>
      </c>
      <c r="AU148" s="190" t="s">
        <v>91</v>
      </c>
      <c r="AY148" s="18" t="s">
        <v>160</v>
      </c>
      <c r="BE148" s="191">
        <f>IF(N148="základní",J148,0)</f>
        <v>0</v>
      </c>
      <c r="BF148" s="191">
        <f>IF(N148="snížená",J148,0)</f>
        <v>0</v>
      </c>
      <c r="BG148" s="191">
        <f>IF(N148="zákl. přenesená",J148,0)</f>
        <v>0</v>
      </c>
      <c r="BH148" s="191">
        <f>IF(N148="sníž. přenesená",J148,0)</f>
        <v>0</v>
      </c>
      <c r="BI148" s="191">
        <f>IF(N148="nulová",J148,0)</f>
        <v>0</v>
      </c>
      <c r="BJ148" s="18" t="s">
        <v>89</v>
      </c>
      <c r="BK148" s="191">
        <f>ROUND(I148*H148,2)</f>
        <v>0</v>
      </c>
      <c r="BL148" s="18" t="s">
        <v>159</v>
      </c>
      <c r="BM148" s="190" t="s">
        <v>446</v>
      </c>
    </row>
    <row r="149" s="2" customFormat="1">
      <c r="A149" s="37"/>
      <c r="B149" s="38"/>
      <c r="C149" s="37"/>
      <c r="D149" s="192" t="s">
        <v>167</v>
      </c>
      <c r="E149" s="37"/>
      <c r="F149" s="193" t="s">
        <v>447</v>
      </c>
      <c r="G149" s="37"/>
      <c r="H149" s="37"/>
      <c r="I149" s="194"/>
      <c r="J149" s="37"/>
      <c r="K149" s="37"/>
      <c r="L149" s="38"/>
      <c r="M149" s="195"/>
      <c r="N149" s="196"/>
      <c r="O149" s="76"/>
      <c r="P149" s="76"/>
      <c r="Q149" s="76"/>
      <c r="R149" s="76"/>
      <c r="S149" s="76"/>
      <c r="T149" s="7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8" t="s">
        <v>167</v>
      </c>
      <c r="AU149" s="18" t="s">
        <v>91</v>
      </c>
    </row>
    <row r="150" s="2" customFormat="1" ht="37.8" customHeight="1">
      <c r="A150" s="37"/>
      <c r="B150" s="178"/>
      <c r="C150" s="179" t="s">
        <v>173</v>
      </c>
      <c r="D150" s="179" t="s">
        <v>162</v>
      </c>
      <c r="E150" s="180" t="s">
        <v>448</v>
      </c>
      <c r="F150" s="181" t="s">
        <v>449</v>
      </c>
      <c r="G150" s="182" t="s">
        <v>253</v>
      </c>
      <c r="H150" s="183">
        <v>3.2349999999999999</v>
      </c>
      <c r="I150" s="184"/>
      <c r="J150" s="185">
        <f>ROUND(I150*H150,2)</f>
        <v>0</v>
      </c>
      <c r="K150" s="181" t="s">
        <v>245</v>
      </c>
      <c r="L150" s="38"/>
      <c r="M150" s="186" t="s">
        <v>1</v>
      </c>
      <c r="N150" s="187" t="s">
        <v>47</v>
      </c>
      <c r="O150" s="76"/>
      <c r="P150" s="188">
        <f>O150*H150</f>
        <v>0</v>
      </c>
      <c r="Q150" s="188">
        <v>0</v>
      </c>
      <c r="R150" s="188">
        <f>Q150*H150</f>
        <v>0</v>
      </c>
      <c r="S150" s="188">
        <v>0</v>
      </c>
      <c r="T150" s="18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0" t="s">
        <v>159</v>
      </c>
      <c r="AT150" s="190" t="s">
        <v>162</v>
      </c>
      <c r="AU150" s="190" t="s">
        <v>91</v>
      </c>
      <c r="AY150" s="18" t="s">
        <v>160</v>
      </c>
      <c r="BE150" s="191">
        <f>IF(N150="základní",J150,0)</f>
        <v>0</v>
      </c>
      <c r="BF150" s="191">
        <f>IF(N150="snížená",J150,0)</f>
        <v>0</v>
      </c>
      <c r="BG150" s="191">
        <f>IF(N150="zákl. přenesená",J150,0)</f>
        <v>0</v>
      </c>
      <c r="BH150" s="191">
        <f>IF(N150="sníž. přenesená",J150,0)</f>
        <v>0</v>
      </c>
      <c r="BI150" s="191">
        <f>IF(N150="nulová",J150,0)</f>
        <v>0</v>
      </c>
      <c r="BJ150" s="18" t="s">
        <v>89</v>
      </c>
      <c r="BK150" s="191">
        <f>ROUND(I150*H150,2)</f>
        <v>0</v>
      </c>
      <c r="BL150" s="18" t="s">
        <v>159</v>
      </c>
      <c r="BM150" s="190" t="s">
        <v>450</v>
      </c>
    </row>
    <row r="151" s="2" customFormat="1">
      <c r="A151" s="37"/>
      <c r="B151" s="38"/>
      <c r="C151" s="37"/>
      <c r="D151" s="192" t="s">
        <v>167</v>
      </c>
      <c r="E151" s="37"/>
      <c r="F151" s="193" t="s">
        <v>451</v>
      </c>
      <c r="G151" s="37"/>
      <c r="H151" s="37"/>
      <c r="I151" s="194"/>
      <c r="J151" s="37"/>
      <c r="K151" s="37"/>
      <c r="L151" s="38"/>
      <c r="M151" s="195"/>
      <c r="N151" s="196"/>
      <c r="O151" s="76"/>
      <c r="P151" s="76"/>
      <c r="Q151" s="76"/>
      <c r="R151" s="76"/>
      <c r="S151" s="76"/>
      <c r="T151" s="7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8" t="s">
        <v>167</v>
      </c>
      <c r="AU151" s="18" t="s">
        <v>91</v>
      </c>
    </row>
    <row r="152" s="2" customFormat="1" ht="37.8" customHeight="1">
      <c r="A152" s="37"/>
      <c r="B152" s="178"/>
      <c r="C152" s="179" t="s">
        <v>159</v>
      </c>
      <c r="D152" s="179" t="s">
        <v>162</v>
      </c>
      <c r="E152" s="180" t="s">
        <v>452</v>
      </c>
      <c r="F152" s="181" t="s">
        <v>453</v>
      </c>
      <c r="G152" s="182" t="s">
        <v>253</v>
      </c>
      <c r="H152" s="183">
        <v>3.2349999999999999</v>
      </c>
      <c r="I152" s="184"/>
      <c r="J152" s="185">
        <f>ROUND(I152*H152,2)</f>
        <v>0</v>
      </c>
      <c r="K152" s="181" t="s">
        <v>245</v>
      </c>
      <c r="L152" s="38"/>
      <c r="M152" s="186" t="s">
        <v>1</v>
      </c>
      <c r="N152" s="187" t="s">
        <v>47</v>
      </c>
      <c r="O152" s="76"/>
      <c r="P152" s="188">
        <f>O152*H152</f>
        <v>0</v>
      </c>
      <c r="Q152" s="188">
        <v>0</v>
      </c>
      <c r="R152" s="188">
        <f>Q152*H152</f>
        <v>0</v>
      </c>
      <c r="S152" s="188">
        <v>0</v>
      </c>
      <c r="T152" s="18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90" t="s">
        <v>159</v>
      </c>
      <c r="AT152" s="190" t="s">
        <v>162</v>
      </c>
      <c r="AU152" s="190" t="s">
        <v>91</v>
      </c>
      <c r="AY152" s="18" t="s">
        <v>160</v>
      </c>
      <c r="BE152" s="191">
        <f>IF(N152="základní",J152,0)</f>
        <v>0</v>
      </c>
      <c r="BF152" s="191">
        <f>IF(N152="snížená",J152,0)</f>
        <v>0</v>
      </c>
      <c r="BG152" s="191">
        <f>IF(N152="zákl. přenesená",J152,0)</f>
        <v>0</v>
      </c>
      <c r="BH152" s="191">
        <f>IF(N152="sníž. přenesená",J152,0)</f>
        <v>0</v>
      </c>
      <c r="BI152" s="191">
        <f>IF(N152="nulová",J152,0)</f>
        <v>0</v>
      </c>
      <c r="BJ152" s="18" t="s">
        <v>89</v>
      </c>
      <c r="BK152" s="191">
        <f>ROUND(I152*H152,2)</f>
        <v>0</v>
      </c>
      <c r="BL152" s="18" t="s">
        <v>159</v>
      </c>
      <c r="BM152" s="190" t="s">
        <v>454</v>
      </c>
    </row>
    <row r="153" s="2" customFormat="1">
      <c r="A153" s="37"/>
      <c r="B153" s="38"/>
      <c r="C153" s="37"/>
      <c r="D153" s="192" t="s">
        <v>167</v>
      </c>
      <c r="E153" s="37"/>
      <c r="F153" s="193" t="s">
        <v>455</v>
      </c>
      <c r="G153" s="37"/>
      <c r="H153" s="37"/>
      <c r="I153" s="194"/>
      <c r="J153" s="37"/>
      <c r="K153" s="37"/>
      <c r="L153" s="38"/>
      <c r="M153" s="195"/>
      <c r="N153" s="196"/>
      <c r="O153" s="76"/>
      <c r="P153" s="76"/>
      <c r="Q153" s="76"/>
      <c r="R153" s="76"/>
      <c r="S153" s="76"/>
      <c r="T153" s="7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8" t="s">
        <v>167</v>
      </c>
      <c r="AU153" s="18" t="s">
        <v>91</v>
      </c>
    </row>
    <row r="154" s="2" customFormat="1" ht="37.8" customHeight="1">
      <c r="A154" s="37"/>
      <c r="B154" s="178"/>
      <c r="C154" s="179" t="s">
        <v>182</v>
      </c>
      <c r="D154" s="179" t="s">
        <v>162</v>
      </c>
      <c r="E154" s="180" t="s">
        <v>456</v>
      </c>
      <c r="F154" s="181" t="s">
        <v>457</v>
      </c>
      <c r="G154" s="182" t="s">
        <v>253</v>
      </c>
      <c r="H154" s="183">
        <v>32.350000000000001</v>
      </c>
      <c r="I154" s="184"/>
      <c r="J154" s="185">
        <f>ROUND(I154*H154,2)</f>
        <v>0</v>
      </c>
      <c r="K154" s="181" t="s">
        <v>245</v>
      </c>
      <c r="L154" s="38"/>
      <c r="M154" s="186" t="s">
        <v>1</v>
      </c>
      <c r="N154" s="187" t="s">
        <v>47</v>
      </c>
      <c r="O154" s="76"/>
      <c r="P154" s="188">
        <f>O154*H154</f>
        <v>0</v>
      </c>
      <c r="Q154" s="188">
        <v>0</v>
      </c>
      <c r="R154" s="188">
        <f>Q154*H154</f>
        <v>0</v>
      </c>
      <c r="S154" s="188">
        <v>0</v>
      </c>
      <c r="T154" s="18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90" t="s">
        <v>159</v>
      </c>
      <c r="AT154" s="190" t="s">
        <v>162</v>
      </c>
      <c r="AU154" s="190" t="s">
        <v>91</v>
      </c>
      <c r="AY154" s="18" t="s">
        <v>160</v>
      </c>
      <c r="BE154" s="191">
        <f>IF(N154="základní",J154,0)</f>
        <v>0</v>
      </c>
      <c r="BF154" s="191">
        <f>IF(N154="snížená",J154,0)</f>
        <v>0</v>
      </c>
      <c r="BG154" s="191">
        <f>IF(N154="zákl. přenesená",J154,0)</f>
        <v>0</v>
      </c>
      <c r="BH154" s="191">
        <f>IF(N154="sníž. přenesená",J154,0)</f>
        <v>0</v>
      </c>
      <c r="BI154" s="191">
        <f>IF(N154="nulová",J154,0)</f>
        <v>0</v>
      </c>
      <c r="BJ154" s="18" t="s">
        <v>89</v>
      </c>
      <c r="BK154" s="191">
        <f>ROUND(I154*H154,2)</f>
        <v>0</v>
      </c>
      <c r="BL154" s="18" t="s">
        <v>159</v>
      </c>
      <c r="BM154" s="190" t="s">
        <v>458</v>
      </c>
    </row>
    <row r="155" s="2" customFormat="1">
      <c r="A155" s="37"/>
      <c r="B155" s="38"/>
      <c r="C155" s="37"/>
      <c r="D155" s="192" t="s">
        <v>167</v>
      </c>
      <c r="E155" s="37"/>
      <c r="F155" s="193" t="s">
        <v>459</v>
      </c>
      <c r="G155" s="37"/>
      <c r="H155" s="37"/>
      <c r="I155" s="194"/>
      <c r="J155" s="37"/>
      <c r="K155" s="37"/>
      <c r="L155" s="38"/>
      <c r="M155" s="195"/>
      <c r="N155" s="196"/>
      <c r="O155" s="76"/>
      <c r="P155" s="76"/>
      <c r="Q155" s="76"/>
      <c r="R155" s="76"/>
      <c r="S155" s="76"/>
      <c r="T155" s="7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8" t="s">
        <v>167</v>
      </c>
      <c r="AU155" s="18" t="s">
        <v>91</v>
      </c>
    </row>
    <row r="156" s="13" customFormat="1">
      <c r="A156" s="13"/>
      <c r="B156" s="201"/>
      <c r="C156" s="13"/>
      <c r="D156" s="192" t="s">
        <v>248</v>
      </c>
      <c r="E156" s="202" t="s">
        <v>1</v>
      </c>
      <c r="F156" s="203" t="s">
        <v>460</v>
      </c>
      <c r="G156" s="13"/>
      <c r="H156" s="204">
        <v>32.350000000000001</v>
      </c>
      <c r="I156" s="205"/>
      <c r="J156" s="13"/>
      <c r="K156" s="13"/>
      <c r="L156" s="201"/>
      <c r="M156" s="206"/>
      <c r="N156" s="207"/>
      <c r="O156" s="207"/>
      <c r="P156" s="207"/>
      <c r="Q156" s="207"/>
      <c r="R156" s="207"/>
      <c r="S156" s="207"/>
      <c r="T156" s="20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02" t="s">
        <v>248</v>
      </c>
      <c r="AU156" s="202" t="s">
        <v>91</v>
      </c>
      <c r="AV156" s="13" t="s">
        <v>91</v>
      </c>
      <c r="AW156" s="13" t="s">
        <v>37</v>
      </c>
      <c r="AX156" s="13" t="s">
        <v>82</v>
      </c>
      <c r="AY156" s="202" t="s">
        <v>160</v>
      </c>
    </row>
    <row r="157" s="14" customFormat="1">
      <c r="A157" s="14"/>
      <c r="B157" s="209"/>
      <c r="C157" s="14"/>
      <c r="D157" s="192" t="s">
        <v>248</v>
      </c>
      <c r="E157" s="210" t="s">
        <v>1</v>
      </c>
      <c r="F157" s="211" t="s">
        <v>250</v>
      </c>
      <c r="G157" s="14"/>
      <c r="H157" s="212">
        <v>32.350000000000001</v>
      </c>
      <c r="I157" s="213"/>
      <c r="J157" s="14"/>
      <c r="K157" s="14"/>
      <c r="L157" s="209"/>
      <c r="M157" s="214"/>
      <c r="N157" s="215"/>
      <c r="O157" s="215"/>
      <c r="P157" s="215"/>
      <c r="Q157" s="215"/>
      <c r="R157" s="215"/>
      <c r="S157" s="215"/>
      <c r="T157" s="21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10" t="s">
        <v>248</v>
      </c>
      <c r="AU157" s="210" t="s">
        <v>91</v>
      </c>
      <c r="AV157" s="14" t="s">
        <v>159</v>
      </c>
      <c r="AW157" s="14" t="s">
        <v>37</v>
      </c>
      <c r="AX157" s="14" t="s">
        <v>89</v>
      </c>
      <c r="AY157" s="210" t="s">
        <v>160</v>
      </c>
    </row>
    <row r="158" s="2" customFormat="1" ht="33" customHeight="1">
      <c r="A158" s="37"/>
      <c r="B158" s="178"/>
      <c r="C158" s="179" t="s">
        <v>187</v>
      </c>
      <c r="D158" s="179" t="s">
        <v>162</v>
      </c>
      <c r="E158" s="180" t="s">
        <v>461</v>
      </c>
      <c r="F158" s="181" t="s">
        <v>462</v>
      </c>
      <c r="G158" s="182" t="s">
        <v>360</v>
      </c>
      <c r="H158" s="183">
        <v>6.1470000000000002</v>
      </c>
      <c r="I158" s="184"/>
      <c r="J158" s="185">
        <f>ROUND(I158*H158,2)</f>
        <v>0</v>
      </c>
      <c r="K158" s="181" t="s">
        <v>245</v>
      </c>
      <c r="L158" s="38"/>
      <c r="M158" s="186" t="s">
        <v>1</v>
      </c>
      <c r="N158" s="187" t="s">
        <v>47</v>
      </c>
      <c r="O158" s="76"/>
      <c r="P158" s="188">
        <f>O158*H158</f>
        <v>0</v>
      </c>
      <c r="Q158" s="188">
        <v>0</v>
      </c>
      <c r="R158" s="188">
        <f>Q158*H158</f>
        <v>0</v>
      </c>
      <c r="S158" s="188">
        <v>0</v>
      </c>
      <c r="T158" s="18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90" t="s">
        <v>159</v>
      </c>
      <c r="AT158" s="190" t="s">
        <v>162</v>
      </c>
      <c r="AU158" s="190" t="s">
        <v>91</v>
      </c>
      <c r="AY158" s="18" t="s">
        <v>160</v>
      </c>
      <c r="BE158" s="191">
        <f>IF(N158="základní",J158,0)</f>
        <v>0</v>
      </c>
      <c r="BF158" s="191">
        <f>IF(N158="snížená",J158,0)</f>
        <v>0</v>
      </c>
      <c r="BG158" s="191">
        <f>IF(N158="zákl. přenesená",J158,0)</f>
        <v>0</v>
      </c>
      <c r="BH158" s="191">
        <f>IF(N158="sníž. přenesená",J158,0)</f>
        <v>0</v>
      </c>
      <c r="BI158" s="191">
        <f>IF(N158="nulová",J158,0)</f>
        <v>0</v>
      </c>
      <c r="BJ158" s="18" t="s">
        <v>89</v>
      </c>
      <c r="BK158" s="191">
        <f>ROUND(I158*H158,2)</f>
        <v>0</v>
      </c>
      <c r="BL158" s="18" t="s">
        <v>159</v>
      </c>
      <c r="BM158" s="190" t="s">
        <v>463</v>
      </c>
    </row>
    <row r="159" s="2" customFormat="1">
      <c r="A159" s="37"/>
      <c r="B159" s="38"/>
      <c r="C159" s="37"/>
      <c r="D159" s="192" t="s">
        <v>167</v>
      </c>
      <c r="E159" s="37"/>
      <c r="F159" s="193" t="s">
        <v>464</v>
      </c>
      <c r="G159" s="37"/>
      <c r="H159" s="37"/>
      <c r="I159" s="194"/>
      <c r="J159" s="37"/>
      <c r="K159" s="37"/>
      <c r="L159" s="38"/>
      <c r="M159" s="195"/>
      <c r="N159" s="196"/>
      <c r="O159" s="76"/>
      <c r="P159" s="76"/>
      <c r="Q159" s="76"/>
      <c r="R159" s="76"/>
      <c r="S159" s="76"/>
      <c r="T159" s="7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8" t="s">
        <v>167</v>
      </c>
      <c r="AU159" s="18" t="s">
        <v>91</v>
      </c>
    </row>
    <row r="160" s="13" customFormat="1">
      <c r="A160" s="13"/>
      <c r="B160" s="201"/>
      <c r="C160" s="13"/>
      <c r="D160" s="192" t="s">
        <v>248</v>
      </c>
      <c r="E160" s="202" t="s">
        <v>1</v>
      </c>
      <c r="F160" s="203" t="s">
        <v>465</v>
      </c>
      <c r="G160" s="13"/>
      <c r="H160" s="204">
        <v>6.1470000000000002</v>
      </c>
      <c r="I160" s="205"/>
      <c r="J160" s="13"/>
      <c r="K160" s="13"/>
      <c r="L160" s="201"/>
      <c r="M160" s="206"/>
      <c r="N160" s="207"/>
      <c r="O160" s="207"/>
      <c r="P160" s="207"/>
      <c r="Q160" s="207"/>
      <c r="R160" s="207"/>
      <c r="S160" s="207"/>
      <c r="T160" s="20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02" t="s">
        <v>248</v>
      </c>
      <c r="AU160" s="202" t="s">
        <v>91</v>
      </c>
      <c r="AV160" s="13" t="s">
        <v>91</v>
      </c>
      <c r="AW160" s="13" t="s">
        <v>37</v>
      </c>
      <c r="AX160" s="13" t="s">
        <v>82</v>
      </c>
      <c r="AY160" s="202" t="s">
        <v>160</v>
      </c>
    </row>
    <row r="161" s="14" customFormat="1">
      <c r="A161" s="14"/>
      <c r="B161" s="209"/>
      <c r="C161" s="14"/>
      <c r="D161" s="192" t="s">
        <v>248</v>
      </c>
      <c r="E161" s="210" t="s">
        <v>1</v>
      </c>
      <c r="F161" s="211" t="s">
        <v>250</v>
      </c>
      <c r="G161" s="14"/>
      <c r="H161" s="212">
        <v>6.1470000000000002</v>
      </c>
      <c r="I161" s="213"/>
      <c r="J161" s="14"/>
      <c r="K161" s="14"/>
      <c r="L161" s="209"/>
      <c r="M161" s="214"/>
      <c r="N161" s="215"/>
      <c r="O161" s="215"/>
      <c r="P161" s="215"/>
      <c r="Q161" s="215"/>
      <c r="R161" s="215"/>
      <c r="S161" s="215"/>
      <c r="T161" s="21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10" t="s">
        <v>248</v>
      </c>
      <c r="AU161" s="210" t="s">
        <v>91</v>
      </c>
      <c r="AV161" s="14" t="s">
        <v>159</v>
      </c>
      <c r="AW161" s="14" t="s">
        <v>37</v>
      </c>
      <c r="AX161" s="14" t="s">
        <v>89</v>
      </c>
      <c r="AY161" s="210" t="s">
        <v>160</v>
      </c>
    </row>
    <row r="162" s="2" customFormat="1" ht="24.15" customHeight="1">
      <c r="A162" s="37"/>
      <c r="B162" s="178"/>
      <c r="C162" s="179" t="s">
        <v>192</v>
      </c>
      <c r="D162" s="179" t="s">
        <v>162</v>
      </c>
      <c r="E162" s="180" t="s">
        <v>466</v>
      </c>
      <c r="F162" s="181" t="s">
        <v>467</v>
      </c>
      <c r="G162" s="182" t="s">
        <v>244</v>
      </c>
      <c r="H162" s="183">
        <v>29.649999999999999</v>
      </c>
      <c r="I162" s="184"/>
      <c r="J162" s="185">
        <f>ROUND(I162*H162,2)</f>
        <v>0</v>
      </c>
      <c r="K162" s="181" t="s">
        <v>245</v>
      </c>
      <c r="L162" s="38"/>
      <c r="M162" s="186" t="s">
        <v>1</v>
      </c>
      <c r="N162" s="187" t="s">
        <v>47</v>
      </c>
      <c r="O162" s="76"/>
      <c r="P162" s="188">
        <f>O162*H162</f>
        <v>0</v>
      </c>
      <c r="Q162" s="188">
        <v>0</v>
      </c>
      <c r="R162" s="188">
        <f>Q162*H162</f>
        <v>0</v>
      </c>
      <c r="S162" s="188">
        <v>0</v>
      </c>
      <c r="T162" s="18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90" t="s">
        <v>159</v>
      </c>
      <c r="AT162" s="190" t="s">
        <v>162</v>
      </c>
      <c r="AU162" s="190" t="s">
        <v>91</v>
      </c>
      <c r="AY162" s="18" t="s">
        <v>160</v>
      </c>
      <c r="BE162" s="191">
        <f>IF(N162="základní",J162,0)</f>
        <v>0</v>
      </c>
      <c r="BF162" s="191">
        <f>IF(N162="snížená",J162,0)</f>
        <v>0</v>
      </c>
      <c r="BG162" s="191">
        <f>IF(N162="zákl. přenesená",J162,0)</f>
        <v>0</v>
      </c>
      <c r="BH162" s="191">
        <f>IF(N162="sníž. přenesená",J162,0)</f>
        <v>0</v>
      </c>
      <c r="BI162" s="191">
        <f>IF(N162="nulová",J162,0)</f>
        <v>0</v>
      </c>
      <c r="BJ162" s="18" t="s">
        <v>89</v>
      </c>
      <c r="BK162" s="191">
        <f>ROUND(I162*H162,2)</f>
        <v>0</v>
      </c>
      <c r="BL162" s="18" t="s">
        <v>159</v>
      </c>
      <c r="BM162" s="190" t="s">
        <v>468</v>
      </c>
    </row>
    <row r="163" s="2" customFormat="1">
      <c r="A163" s="37"/>
      <c r="B163" s="38"/>
      <c r="C163" s="37"/>
      <c r="D163" s="192" t="s">
        <v>167</v>
      </c>
      <c r="E163" s="37"/>
      <c r="F163" s="193" t="s">
        <v>469</v>
      </c>
      <c r="G163" s="37"/>
      <c r="H163" s="37"/>
      <c r="I163" s="194"/>
      <c r="J163" s="37"/>
      <c r="K163" s="37"/>
      <c r="L163" s="38"/>
      <c r="M163" s="195"/>
      <c r="N163" s="196"/>
      <c r="O163" s="76"/>
      <c r="P163" s="76"/>
      <c r="Q163" s="76"/>
      <c r="R163" s="76"/>
      <c r="S163" s="76"/>
      <c r="T163" s="7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8" t="s">
        <v>167</v>
      </c>
      <c r="AU163" s="18" t="s">
        <v>91</v>
      </c>
    </row>
    <row r="164" s="12" customFormat="1" ht="22.8" customHeight="1">
      <c r="A164" s="12"/>
      <c r="B164" s="165"/>
      <c r="C164" s="12"/>
      <c r="D164" s="166" t="s">
        <v>81</v>
      </c>
      <c r="E164" s="176" t="s">
        <v>173</v>
      </c>
      <c r="F164" s="176" t="s">
        <v>470</v>
      </c>
      <c r="G164" s="12"/>
      <c r="H164" s="12"/>
      <c r="I164" s="168"/>
      <c r="J164" s="177">
        <f>BK164</f>
        <v>0</v>
      </c>
      <c r="K164" s="12"/>
      <c r="L164" s="165"/>
      <c r="M164" s="170"/>
      <c r="N164" s="171"/>
      <c r="O164" s="171"/>
      <c r="P164" s="172">
        <f>SUM(P165:P179)</f>
        <v>0</v>
      </c>
      <c r="Q164" s="171"/>
      <c r="R164" s="172">
        <f>SUM(R165:R179)</f>
        <v>2.5665822500000002</v>
      </c>
      <c r="S164" s="171"/>
      <c r="T164" s="173">
        <f>SUM(T165:T179)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66" t="s">
        <v>89</v>
      </c>
      <c r="AT164" s="174" t="s">
        <v>81</v>
      </c>
      <c r="AU164" s="174" t="s">
        <v>89</v>
      </c>
      <c r="AY164" s="166" t="s">
        <v>160</v>
      </c>
      <c r="BK164" s="175">
        <f>SUM(BK165:BK179)</f>
        <v>0</v>
      </c>
    </row>
    <row r="165" s="2" customFormat="1" ht="24.15" customHeight="1">
      <c r="A165" s="37"/>
      <c r="B165" s="178"/>
      <c r="C165" s="179" t="s">
        <v>197</v>
      </c>
      <c r="D165" s="179" t="s">
        <v>162</v>
      </c>
      <c r="E165" s="180" t="s">
        <v>471</v>
      </c>
      <c r="F165" s="181" t="s">
        <v>472</v>
      </c>
      <c r="G165" s="182" t="s">
        <v>253</v>
      </c>
      <c r="H165" s="183">
        <v>1.53</v>
      </c>
      <c r="I165" s="184"/>
      <c r="J165" s="185">
        <f>ROUND(I165*H165,2)</f>
        <v>0</v>
      </c>
      <c r="K165" s="181" t="s">
        <v>245</v>
      </c>
      <c r="L165" s="38"/>
      <c r="M165" s="186" t="s">
        <v>1</v>
      </c>
      <c r="N165" s="187" t="s">
        <v>47</v>
      </c>
      <c r="O165" s="76"/>
      <c r="P165" s="188">
        <f>O165*H165</f>
        <v>0</v>
      </c>
      <c r="Q165" s="188">
        <v>1.6627000000000001</v>
      </c>
      <c r="R165" s="188">
        <f>Q165*H165</f>
        <v>2.5439310000000002</v>
      </c>
      <c r="S165" s="188">
        <v>0</v>
      </c>
      <c r="T165" s="18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90" t="s">
        <v>159</v>
      </c>
      <c r="AT165" s="190" t="s">
        <v>162</v>
      </c>
      <c r="AU165" s="190" t="s">
        <v>91</v>
      </c>
      <c r="AY165" s="18" t="s">
        <v>160</v>
      </c>
      <c r="BE165" s="191">
        <f>IF(N165="základní",J165,0)</f>
        <v>0</v>
      </c>
      <c r="BF165" s="191">
        <f>IF(N165="snížená",J165,0)</f>
        <v>0</v>
      </c>
      <c r="BG165" s="191">
        <f>IF(N165="zákl. přenesená",J165,0)</f>
        <v>0</v>
      </c>
      <c r="BH165" s="191">
        <f>IF(N165="sníž. přenesená",J165,0)</f>
        <v>0</v>
      </c>
      <c r="BI165" s="191">
        <f>IF(N165="nulová",J165,0)</f>
        <v>0</v>
      </c>
      <c r="BJ165" s="18" t="s">
        <v>89</v>
      </c>
      <c r="BK165" s="191">
        <f>ROUND(I165*H165,2)</f>
        <v>0</v>
      </c>
      <c r="BL165" s="18" t="s">
        <v>159</v>
      </c>
      <c r="BM165" s="190" t="s">
        <v>473</v>
      </c>
    </row>
    <row r="166" s="2" customFormat="1">
      <c r="A166" s="37"/>
      <c r="B166" s="38"/>
      <c r="C166" s="37"/>
      <c r="D166" s="192" t="s">
        <v>167</v>
      </c>
      <c r="E166" s="37"/>
      <c r="F166" s="193" t="s">
        <v>474</v>
      </c>
      <c r="G166" s="37"/>
      <c r="H166" s="37"/>
      <c r="I166" s="194"/>
      <c r="J166" s="37"/>
      <c r="K166" s="37"/>
      <c r="L166" s="38"/>
      <c r="M166" s="195"/>
      <c r="N166" s="196"/>
      <c r="O166" s="76"/>
      <c r="P166" s="76"/>
      <c r="Q166" s="76"/>
      <c r="R166" s="76"/>
      <c r="S166" s="76"/>
      <c r="T166" s="7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8" t="s">
        <v>167</v>
      </c>
      <c r="AU166" s="18" t="s">
        <v>91</v>
      </c>
    </row>
    <row r="167" s="15" customFormat="1">
      <c r="A167" s="15"/>
      <c r="B167" s="217"/>
      <c r="C167" s="15"/>
      <c r="D167" s="192" t="s">
        <v>248</v>
      </c>
      <c r="E167" s="218" t="s">
        <v>1</v>
      </c>
      <c r="F167" s="219" t="s">
        <v>475</v>
      </c>
      <c r="G167" s="15"/>
      <c r="H167" s="218" t="s">
        <v>1</v>
      </c>
      <c r="I167" s="220"/>
      <c r="J167" s="15"/>
      <c r="K167" s="15"/>
      <c r="L167" s="217"/>
      <c r="M167" s="221"/>
      <c r="N167" s="222"/>
      <c r="O167" s="222"/>
      <c r="P167" s="222"/>
      <c r="Q167" s="222"/>
      <c r="R167" s="222"/>
      <c r="S167" s="222"/>
      <c r="T167" s="22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18" t="s">
        <v>248</v>
      </c>
      <c r="AU167" s="218" t="s">
        <v>91</v>
      </c>
      <c r="AV167" s="15" t="s">
        <v>89</v>
      </c>
      <c r="AW167" s="15" t="s">
        <v>37</v>
      </c>
      <c r="AX167" s="15" t="s">
        <v>82</v>
      </c>
      <c r="AY167" s="218" t="s">
        <v>160</v>
      </c>
    </row>
    <row r="168" s="13" customFormat="1">
      <c r="A168" s="13"/>
      <c r="B168" s="201"/>
      <c r="C168" s="13"/>
      <c r="D168" s="192" t="s">
        <v>248</v>
      </c>
      <c r="E168" s="202" t="s">
        <v>1</v>
      </c>
      <c r="F168" s="203" t="s">
        <v>257</v>
      </c>
      <c r="G168" s="13"/>
      <c r="H168" s="204">
        <v>1.53</v>
      </c>
      <c r="I168" s="205"/>
      <c r="J168" s="13"/>
      <c r="K168" s="13"/>
      <c r="L168" s="201"/>
      <c r="M168" s="206"/>
      <c r="N168" s="207"/>
      <c r="O168" s="207"/>
      <c r="P168" s="207"/>
      <c r="Q168" s="207"/>
      <c r="R168" s="207"/>
      <c r="S168" s="207"/>
      <c r="T168" s="20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02" t="s">
        <v>248</v>
      </c>
      <c r="AU168" s="202" t="s">
        <v>91</v>
      </c>
      <c r="AV168" s="13" t="s">
        <v>91</v>
      </c>
      <c r="AW168" s="13" t="s">
        <v>37</v>
      </c>
      <c r="AX168" s="13" t="s">
        <v>82</v>
      </c>
      <c r="AY168" s="202" t="s">
        <v>160</v>
      </c>
    </row>
    <row r="169" s="14" customFormat="1">
      <c r="A169" s="14"/>
      <c r="B169" s="209"/>
      <c r="C169" s="14"/>
      <c r="D169" s="192" t="s">
        <v>248</v>
      </c>
      <c r="E169" s="210" t="s">
        <v>1</v>
      </c>
      <c r="F169" s="211" t="s">
        <v>250</v>
      </c>
      <c r="G169" s="14"/>
      <c r="H169" s="212">
        <v>1.53</v>
      </c>
      <c r="I169" s="213"/>
      <c r="J169" s="14"/>
      <c r="K169" s="14"/>
      <c r="L169" s="209"/>
      <c r="M169" s="214"/>
      <c r="N169" s="215"/>
      <c r="O169" s="215"/>
      <c r="P169" s="215"/>
      <c r="Q169" s="215"/>
      <c r="R169" s="215"/>
      <c r="S169" s="215"/>
      <c r="T169" s="21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10" t="s">
        <v>248</v>
      </c>
      <c r="AU169" s="210" t="s">
        <v>91</v>
      </c>
      <c r="AV169" s="14" t="s">
        <v>159</v>
      </c>
      <c r="AW169" s="14" t="s">
        <v>37</v>
      </c>
      <c r="AX169" s="14" t="s">
        <v>89</v>
      </c>
      <c r="AY169" s="210" t="s">
        <v>160</v>
      </c>
    </row>
    <row r="170" s="2" customFormat="1" ht="24.15" customHeight="1">
      <c r="A170" s="37"/>
      <c r="B170" s="178"/>
      <c r="C170" s="179" t="s">
        <v>202</v>
      </c>
      <c r="D170" s="179" t="s">
        <v>162</v>
      </c>
      <c r="E170" s="180" t="s">
        <v>476</v>
      </c>
      <c r="F170" s="181" t="s">
        <v>477</v>
      </c>
      <c r="G170" s="182" t="s">
        <v>360</v>
      </c>
      <c r="H170" s="183">
        <v>0.017000000000000001</v>
      </c>
      <c r="I170" s="184"/>
      <c r="J170" s="185">
        <f>ROUND(I170*H170,2)</f>
        <v>0</v>
      </c>
      <c r="K170" s="181" t="s">
        <v>245</v>
      </c>
      <c r="L170" s="38"/>
      <c r="M170" s="186" t="s">
        <v>1</v>
      </c>
      <c r="N170" s="187" t="s">
        <v>47</v>
      </c>
      <c r="O170" s="76"/>
      <c r="P170" s="188">
        <f>O170*H170</f>
        <v>0</v>
      </c>
      <c r="Q170" s="188">
        <v>1.0900000000000001</v>
      </c>
      <c r="R170" s="188">
        <f>Q170*H170</f>
        <v>0.018530000000000001</v>
      </c>
      <c r="S170" s="188">
        <v>0</v>
      </c>
      <c r="T170" s="18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90" t="s">
        <v>159</v>
      </c>
      <c r="AT170" s="190" t="s">
        <v>162</v>
      </c>
      <c r="AU170" s="190" t="s">
        <v>91</v>
      </c>
      <c r="AY170" s="18" t="s">
        <v>160</v>
      </c>
      <c r="BE170" s="191">
        <f>IF(N170="základní",J170,0)</f>
        <v>0</v>
      </c>
      <c r="BF170" s="191">
        <f>IF(N170="snížená",J170,0)</f>
        <v>0</v>
      </c>
      <c r="BG170" s="191">
        <f>IF(N170="zákl. přenesená",J170,0)</f>
        <v>0</v>
      </c>
      <c r="BH170" s="191">
        <f>IF(N170="sníž. přenesená",J170,0)</f>
        <v>0</v>
      </c>
      <c r="BI170" s="191">
        <f>IF(N170="nulová",J170,0)</f>
        <v>0</v>
      </c>
      <c r="BJ170" s="18" t="s">
        <v>89</v>
      </c>
      <c r="BK170" s="191">
        <f>ROUND(I170*H170,2)</f>
        <v>0</v>
      </c>
      <c r="BL170" s="18" t="s">
        <v>159</v>
      </c>
      <c r="BM170" s="190" t="s">
        <v>478</v>
      </c>
    </row>
    <row r="171" s="2" customFormat="1">
      <c r="A171" s="37"/>
      <c r="B171" s="38"/>
      <c r="C171" s="37"/>
      <c r="D171" s="192" t="s">
        <v>167</v>
      </c>
      <c r="E171" s="37"/>
      <c r="F171" s="193" t="s">
        <v>479</v>
      </c>
      <c r="G171" s="37"/>
      <c r="H171" s="37"/>
      <c r="I171" s="194"/>
      <c r="J171" s="37"/>
      <c r="K171" s="37"/>
      <c r="L171" s="38"/>
      <c r="M171" s="195"/>
      <c r="N171" s="196"/>
      <c r="O171" s="76"/>
      <c r="P171" s="76"/>
      <c r="Q171" s="76"/>
      <c r="R171" s="76"/>
      <c r="S171" s="76"/>
      <c r="T171" s="7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8" t="s">
        <v>167</v>
      </c>
      <c r="AU171" s="18" t="s">
        <v>91</v>
      </c>
    </row>
    <row r="172" s="15" customFormat="1">
      <c r="A172" s="15"/>
      <c r="B172" s="217"/>
      <c r="C172" s="15"/>
      <c r="D172" s="192" t="s">
        <v>248</v>
      </c>
      <c r="E172" s="218" t="s">
        <v>1</v>
      </c>
      <c r="F172" s="219" t="s">
        <v>480</v>
      </c>
      <c r="G172" s="15"/>
      <c r="H172" s="218" t="s">
        <v>1</v>
      </c>
      <c r="I172" s="220"/>
      <c r="J172" s="15"/>
      <c r="K172" s="15"/>
      <c r="L172" s="217"/>
      <c r="M172" s="221"/>
      <c r="N172" s="222"/>
      <c r="O172" s="222"/>
      <c r="P172" s="222"/>
      <c r="Q172" s="222"/>
      <c r="R172" s="222"/>
      <c r="S172" s="222"/>
      <c r="T172" s="223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18" t="s">
        <v>248</v>
      </c>
      <c r="AU172" s="218" t="s">
        <v>91</v>
      </c>
      <c r="AV172" s="15" t="s">
        <v>89</v>
      </c>
      <c r="AW172" s="15" t="s">
        <v>37</v>
      </c>
      <c r="AX172" s="15" t="s">
        <v>82</v>
      </c>
      <c r="AY172" s="218" t="s">
        <v>160</v>
      </c>
    </row>
    <row r="173" s="13" customFormat="1">
      <c r="A173" s="13"/>
      <c r="B173" s="201"/>
      <c r="C173" s="13"/>
      <c r="D173" s="192" t="s">
        <v>248</v>
      </c>
      <c r="E173" s="202" t="s">
        <v>1</v>
      </c>
      <c r="F173" s="203" t="s">
        <v>481</v>
      </c>
      <c r="G173" s="13"/>
      <c r="H173" s="204">
        <v>0.017000000000000001</v>
      </c>
      <c r="I173" s="205"/>
      <c r="J173" s="13"/>
      <c r="K173" s="13"/>
      <c r="L173" s="201"/>
      <c r="M173" s="206"/>
      <c r="N173" s="207"/>
      <c r="O173" s="207"/>
      <c r="P173" s="207"/>
      <c r="Q173" s="207"/>
      <c r="R173" s="207"/>
      <c r="S173" s="207"/>
      <c r="T173" s="20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02" t="s">
        <v>248</v>
      </c>
      <c r="AU173" s="202" t="s">
        <v>91</v>
      </c>
      <c r="AV173" s="13" t="s">
        <v>91</v>
      </c>
      <c r="AW173" s="13" t="s">
        <v>37</v>
      </c>
      <c r="AX173" s="13" t="s">
        <v>82</v>
      </c>
      <c r="AY173" s="202" t="s">
        <v>160</v>
      </c>
    </row>
    <row r="174" s="14" customFormat="1">
      <c r="A174" s="14"/>
      <c r="B174" s="209"/>
      <c r="C174" s="14"/>
      <c r="D174" s="192" t="s">
        <v>248</v>
      </c>
      <c r="E174" s="210" t="s">
        <v>1</v>
      </c>
      <c r="F174" s="211" t="s">
        <v>250</v>
      </c>
      <c r="G174" s="14"/>
      <c r="H174" s="212">
        <v>0.017000000000000001</v>
      </c>
      <c r="I174" s="213"/>
      <c r="J174" s="14"/>
      <c r="K174" s="14"/>
      <c r="L174" s="209"/>
      <c r="M174" s="214"/>
      <c r="N174" s="215"/>
      <c r="O174" s="215"/>
      <c r="P174" s="215"/>
      <c r="Q174" s="215"/>
      <c r="R174" s="215"/>
      <c r="S174" s="215"/>
      <c r="T174" s="21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10" t="s">
        <v>248</v>
      </c>
      <c r="AU174" s="210" t="s">
        <v>91</v>
      </c>
      <c r="AV174" s="14" t="s">
        <v>159</v>
      </c>
      <c r="AW174" s="14" t="s">
        <v>37</v>
      </c>
      <c r="AX174" s="14" t="s">
        <v>89</v>
      </c>
      <c r="AY174" s="210" t="s">
        <v>160</v>
      </c>
    </row>
    <row r="175" s="2" customFormat="1" ht="24.15" customHeight="1">
      <c r="A175" s="37"/>
      <c r="B175" s="178"/>
      <c r="C175" s="179" t="s">
        <v>207</v>
      </c>
      <c r="D175" s="179" t="s">
        <v>162</v>
      </c>
      <c r="E175" s="180" t="s">
        <v>482</v>
      </c>
      <c r="F175" s="181" t="s">
        <v>483</v>
      </c>
      <c r="G175" s="182" t="s">
        <v>244</v>
      </c>
      <c r="H175" s="183">
        <v>0.52500000000000002</v>
      </c>
      <c r="I175" s="184"/>
      <c r="J175" s="185">
        <f>ROUND(I175*H175,2)</f>
        <v>0</v>
      </c>
      <c r="K175" s="181" t="s">
        <v>245</v>
      </c>
      <c r="L175" s="38"/>
      <c r="M175" s="186" t="s">
        <v>1</v>
      </c>
      <c r="N175" s="187" t="s">
        <v>47</v>
      </c>
      <c r="O175" s="76"/>
      <c r="P175" s="188">
        <f>O175*H175</f>
        <v>0</v>
      </c>
      <c r="Q175" s="188">
        <v>0.0078499999999999993</v>
      </c>
      <c r="R175" s="188">
        <f>Q175*H175</f>
        <v>0.0041212499999999999</v>
      </c>
      <c r="S175" s="188">
        <v>0</v>
      </c>
      <c r="T175" s="18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90" t="s">
        <v>159</v>
      </c>
      <c r="AT175" s="190" t="s">
        <v>162</v>
      </c>
      <c r="AU175" s="190" t="s">
        <v>91</v>
      </c>
      <c r="AY175" s="18" t="s">
        <v>160</v>
      </c>
      <c r="BE175" s="191">
        <f>IF(N175="základní",J175,0)</f>
        <v>0</v>
      </c>
      <c r="BF175" s="191">
        <f>IF(N175="snížená",J175,0)</f>
        <v>0</v>
      </c>
      <c r="BG175" s="191">
        <f>IF(N175="zákl. přenesená",J175,0)</f>
        <v>0</v>
      </c>
      <c r="BH175" s="191">
        <f>IF(N175="sníž. přenesená",J175,0)</f>
        <v>0</v>
      </c>
      <c r="BI175" s="191">
        <f>IF(N175="nulová",J175,0)</f>
        <v>0</v>
      </c>
      <c r="BJ175" s="18" t="s">
        <v>89</v>
      </c>
      <c r="BK175" s="191">
        <f>ROUND(I175*H175,2)</f>
        <v>0</v>
      </c>
      <c r="BL175" s="18" t="s">
        <v>159</v>
      </c>
      <c r="BM175" s="190" t="s">
        <v>484</v>
      </c>
    </row>
    <row r="176" s="2" customFormat="1">
      <c r="A176" s="37"/>
      <c r="B176" s="38"/>
      <c r="C176" s="37"/>
      <c r="D176" s="192" t="s">
        <v>167</v>
      </c>
      <c r="E176" s="37"/>
      <c r="F176" s="193" t="s">
        <v>485</v>
      </c>
      <c r="G176" s="37"/>
      <c r="H176" s="37"/>
      <c r="I176" s="194"/>
      <c r="J176" s="37"/>
      <c r="K176" s="37"/>
      <c r="L176" s="38"/>
      <c r="M176" s="195"/>
      <c r="N176" s="196"/>
      <c r="O176" s="76"/>
      <c r="P176" s="76"/>
      <c r="Q176" s="76"/>
      <c r="R176" s="76"/>
      <c r="S176" s="76"/>
      <c r="T176" s="7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8" t="s">
        <v>167</v>
      </c>
      <c r="AU176" s="18" t="s">
        <v>91</v>
      </c>
    </row>
    <row r="177" s="15" customFormat="1">
      <c r="A177" s="15"/>
      <c r="B177" s="217"/>
      <c r="C177" s="15"/>
      <c r="D177" s="192" t="s">
        <v>248</v>
      </c>
      <c r="E177" s="218" t="s">
        <v>1</v>
      </c>
      <c r="F177" s="219" t="s">
        <v>480</v>
      </c>
      <c r="G177" s="15"/>
      <c r="H177" s="218" t="s">
        <v>1</v>
      </c>
      <c r="I177" s="220"/>
      <c r="J177" s="15"/>
      <c r="K177" s="15"/>
      <c r="L177" s="217"/>
      <c r="M177" s="221"/>
      <c r="N177" s="222"/>
      <c r="O177" s="222"/>
      <c r="P177" s="222"/>
      <c r="Q177" s="222"/>
      <c r="R177" s="222"/>
      <c r="S177" s="222"/>
      <c r="T177" s="223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18" t="s">
        <v>248</v>
      </c>
      <c r="AU177" s="218" t="s">
        <v>91</v>
      </c>
      <c r="AV177" s="15" t="s">
        <v>89</v>
      </c>
      <c r="AW177" s="15" t="s">
        <v>37</v>
      </c>
      <c r="AX177" s="15" t="s">
        <v>82</v>
      </c>
      <c r="AY177" s="218" t="s">
        <v>160</v>
      </c>
    </row>
    <row r="178" s="13" customFormat="1">
      <c r="A178" s="13"/>
      <c r="B178" s="201"/>
      <c r="C178" s="13"/>
      <c r="D178" s="192" t="s">
        <v>248</v>
      </c>
      <c r="E178" s="202" t="s">
        <v>1</v>
      </c>
      <c r="F178" s="203" t="s">
        <v>486</v>
      </c>
      <c r="G178" s="13"/>
      <c r="H178" s="204">
        <v>0.52500000000000002</v>
      </c>
      <c r="I178" s="205"/>
      <c r="J178" s="13"/>
      <c r="K178" s="13"/>
      <c r="L178" s="201"/>
      <c r="M178" s="206"/>
      <c r="N178" s="207"/>
      <c r="O178" s="207"/>
      <c r="P178" s="207"/>
      <c r="Q178" s="207"/>
      <c r="R178" s="207"/>
      <c r="S178" s="207"/>
      <c r="T178" s="20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02" t="s">
        <v>248</v>
      </c>
      <c r="AU178" s="202" t="s">
        <v>91</v>
      </c>
      <c r="AV178" s="13" t="s">
        <v>91</v>
      </c>
      <c r="AW178" s="13" t="s">
        <v>37</v>
      </c>
      <c r="AX178" s="13" t="s">
        <v>82</v>
      </c>
      <c r="AY178" s="202" t="s">
        <v>160</v>
      </c>
    </row>
    <row r="179" s="14" customFormat="1">
      <c r="A179" s="14"/>
      <c r="B179" s="209"/>
      <c r="C179" s="14"/>
      <c r="D179" s="192" t="s">
        <v>248</v>
      </c>
      <c r="E179" s="210" t="s">
        <v>1</v>
      </c>
      <c r="F179" s="211" t="s">
        <v>250</v>
      </c>
      <c r="G179" s="14"/>
      <c r="H179" s="212">
        <v>0.52500000000000002</v>
      </c>
      <c r="I179" s="213"/>
      <c r="J179" s="14"/>
      <c r="K179" s="14"/>
      <c r="L179" s="209"/>
      <c r="M179" s="214"/>
      <c r="N179" s="215"/>
      <c r="O179" s="215"/>
      <c r="P179" s="215"/>
      <c r="Q179" s="215"/>
      <c r="R179" s="215"/>
      <c r="S179" s="215"/>
      <c r="T179" s="21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10" t="s">
        <v>248</v>
      </c>
      <c r="AU179" s="210" t="s">
        <v>91</v>
      </c>
      <c r="AV179" s="14" t="s">
        <v>159</v>
      </c>
      <c r="AW179" s="14" t="s">
        <v>37</v>
      </c>
      <c r="AX179" s="14" t="s">
        <v>89</v>
      </c>
      <c r="AY179" s="210" t="s">
        <v>160</v>
      </c>
    </row>
    <row r="180" s="12" customFormat="1" ht="22.8" customHeight="1">
      <c r="A180" s="12"/>
      <c r="B180" s="165"/>
      <c r="C180" s="12"/>
      <c r="D180" s="166" t="s">
        <v>81</v>
      </c>
      <c r="E180" s="176" t="s">
        <v>159</v>
      </c>
      <c r="F180" s="176" t="s">
        <v>487</v>
      </c>
      <c r="G180" s="12"/>
      <c r="H180" s="12"/>
      <c r="I180" s="168"/>
      <c r="J180" s="177">
        <f>BK180</f>
        <v>0</v>
      </c>
      <c r="K180" s="12"/>
      <c r="L180" s="165"/>
      <c r="M180" s="170"/>
      <c r="N180" s="171"/>
      <c r="O180" s="171"/>
      <c r="P180" s="172">
        <f>SUM(P181:P185)</f>
        <v>0</v>
      </c>
      <c r="Q180" s="171"/>
      <c r="R180" s="172">
        <f>SUM(R181:R185)</f>
        <v>0.045560000000000003</v>
      </c>
      <c r="S180" s="171"/>
      <c r="T180" s="173">
        <f>SUM(T181:T185)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66" t="s">
        <v>89</v>
      </c>
      <c r="AT180" s="174" t="s">
        <v>81</v>
      </c>
      <c r="AU180" s="174" t="s">
        <v>89</v>
      </c>
      <c r="AY180" s="166" t="s">
        <v>160</v>
      </c>
      <c r="BK180" s="175">
        <f>SUM(BK181:BK185)</f>
        <v>0</v>
      </c>
    </row>
    <row r="181" s="2" customFormat="1" ht="21.75" customHeight="1">
      <c r="A181" s="37"/>
      <c r="B181" s="178"/>
      <c r="C181" s="179" t="s">
        <v>212</v>
      </c>
      <c r="D181" s="179" t="s">
        <v>162</v>
      </c>
      <c r="E181" s="180" t="s">
        <v>488</v>
      </c>
      <c r="F181" s="181" t="s">
        <v>489</v>
      </c>
      <c r="G181" s="182" t="s">
        <v>295</v>
      </c>
      <c r="H181" s="183">
        <v>2</v>
      </c>
      <c r="I181" s="184"/>
      <c r="J181" s="185">
        <f>ROUND(I181*H181,2)</f>
        <v>0</v>
      </c>
      <c r="K181" s="181" t="s">
        <v>245</v>
      </c>
      <c r="L181" s="38"/>
      <c r="M181" s="186" t="s">
        <v>1</v>
      </c>
      <c r="N181" s="187" t="s">
        <v>47</v>
      </c>
      <c r="O181" s="76"/>
      <c r="P181" s="188">
        <f>O181*H181</f>
        <v>0</v>
      </c>
      <c r="Q181" s="188">
        <v>0.022780000000000002</v>
      </c>
      <c r="R181" s="188">
        <f>Q181*H181</f>
        <v>0.045560000000000003</v>
      </c>
      <c r="S181" s="188">
        <v>0</v>
      </c>
      <c r="T181" s="18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90" t="s">
        <v>159</v>
      </c>
      <c r="AT181" s="190" t="s">
        <v>162</v>
      </c>
      <c r="AU181" s="190" t="s">
        <v>91</v>
      </c>
      <c r="AY181" s="18" t="s">
        <v>160</v>
      </c>
      <c r="BE181" s="191">
        <f>IF(N181="základní",J181,0)</f>
        <v>0</v>
      </c>
      <c r="BF181" s="191">
        <f>IF(N181="snížená",J181,0)</f>
        <v>0</v>
      </c>
      <c r="BG181" s="191">
        <f>IF(N181="zákl. přenesená",J181,0)</f>
        <v>0</v>
      </c>
      <c r="BH181" s="191">
        <f>IF(N181="sníž. přenesená",J181,0)</f>
        <v>0</v>
      </c>
      <c r="BI181" s="191">
        <f>IF(N181="nulová",J181,0)</f>
        <v>0</v>
      </c>
      <c r="BJ181" s="18" t="s">
        <v>89</v>
      </c>
      <c r="BK181" s="191">
        <f>ROUND(I181*H181,2)</f>
        <v>0</v>
      </c>
      <c r="BL181" s="18" t="s">
        <v>159</v>
      </c>
      <c r="BM181" s="190" t="s">
        <v>490</v>
      </c>
    </row>
    <row r="182" s="2" customFormat="1">
      <c r="A182" s="37"/>
      <c r="B182" s="38"/>
      <c r="C182" s="37"/>
      <c r="D182" s="192" t="s">
        <v>167</v>
      </c>
      <c r="E182" s="37"/>
      <c r="F182" s="193" t="s">
        <v>491</v>
      </c>
      <c r="G182" s="37"/>
      <c r="H182" s="37"/>
      <c r="I182" s="194"/>
      <c r="J182" s="37"/>
      <c r="K182" s="37"/>
      <c r="L182" s="38"/>
      <c r="M182" s="195"/>
      <c r="N182" s="196"/>
      <c r="O182" s="76"/>
      <c r="P182" s="76"/>
      <c r="Q182" s="76"/>
      <c r="R182" s="76"/>
      <c r="S182" s="76"/>
      <c r="T182" s="77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8" t="s">
        <v>167</v>
      </c>
      <c r="AU182" s="18" t="s">
        <v>91</v>
      </c>
    </row>
    <row r="183" s="15" customFormat="1">
      <c r="A183" s="15"/>
      <c r="B183" s="217"/>
      <c r="C183" s="15"/>
      <c r="D183" s="192" t="s">
        <v>248</v>
      </c>
      <c r="E183" s="218" t="s">
        <v>1</v>
      </c>
      <c r="F183" s="219" t="s">
        <v>480</v>
      </c>
      <c r="G183" s="15"/>
      <c r="H183" s="218" t="s">
        <v>1</v>
      </c>
      <c r="I183" s="220"/>
      <c r="J183" s="15"/>
      <c r="K183" s="15"/>
      <c r="L183" s="217"/>
      <c r="M183" s="221"/>
      <c r="N183" s="222"/>
      <c r="O183" s="222"/>
      <c r="P183" s="222"/>
      <c r="Q183" s="222"/>
      <c r="R183" s="222"/>
      <c r="S183" s="222"/>
      <c r="T183" s="223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18" t="s">
        <v>248</v>
      </c>
      <c r="AU183" s="218" t="s">
        <v>91</v>
      </c>
      <c r="AV183" s="15" t="s">
        <v>89</v>
      </c>
      <c r="AW183" s="15" t="s">
        <v>37</v>
      </c>
      <c r="AX183" s="15" t="s">
        <v>82</v>
      </c>
      <c r="AY183" s="218" t="s">
        <v>160</v>
      </c>
    </row>
    <row r="184" s="13" customFormat="1">
      <c r="A184" s="13"/>
      <c r="B184" s="201"/>
      <c r="C184" s="13"/>
      <c r="D184" s="192" t="s">
        <v>248</v>
      </c>
      <c r="E184" s="202" t="s">
        <v>1</v>
      </c>
      <c r="F184" s="203" t="s">
        <v>91</v>
      </c>
      <c r="G184" s="13"/>
      <c r="H184" s="204">
        <v>2</v>
      </c>
      <c r="I184" s="205"/>
      <c r="J184" s="13"/>
      <c r="K184" s="13"/>
      <c r="L184" s="201"/>
      <c r="M184" s="206"/>
      <c r="N184" s="207"/>
      <c r="O184" s="207"/>
      <c r="P184" s="207"/>
      <c r="Q184" s="207"/>
      <c r="R184" s="207"/>
      <c r="S184" s="207"/>
      <c r="T184" s="20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02" t="s">
        <v>248</v>
      </c>
      <c r="AU184" s="202" t="s">
        <v>91</v>
      </c>
      <c r="AV184" s="13" t="s">
        <v>91</v>
      </c>
      <c r="AW184" s="13" t="s">
        <v>37</v>
      </c>
      <c r="AX184" s="13" t="s">
        <v>82</v>
      </c>
      <c r="AY184" s="202" t="s">
        <v>160</v>
      </c>
    </row>
    <row r="185" s="14" customFormat="1">
      <c r="A185" s="14"/>
      <c r="B185" s="209"/>
      <c r="C185" s="14"/>
      <c r="D185" s="192" t="s">
        <v>248</v>
      </c>
      <c r="E185" s="210" t="s">
        <v>1</v>
      </c>
      <c r="F185" s="211" t="s">
        <v>250</v>
      </c>
      <c r="G185" s="14"/>
      <c r="H185" s="212">
        <v>2</v>
      </c>
      <c r="I185" s="213"/>
      <c r="J185" s="14"/>
      <c r="K185" s="14"/>
      <c r="L185" s="209"/>
      <c r="M185" s="214"/>
      <c r="N185" s="215"/>
      <c r="O185" s="215"/>
      <c r="P185" s="215"/>
      <c r="Q185" s="215"/>
      <c r="R185" s="215"/>
      <c r="S185" s="215"/>
      <c r="T185" s="21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10" t="s">
        <v>248</v>
      </c>
      <c r="AU185" s="210" t="s">
        <v>91</v>
      </c>
      <c r="AV185" s="14" t="s">
        <v>159</v>
      </c>
      <c r="AW185" s="14" t="s">
        <v>37</v>
      </c>
      <c r="AX185" s="14" t="s">
        <v>89</v>
      </c>
      <c r="AY185" s="210" t="s">
        <v>160</v>
      </c>
    </row>
    <row r="186" s="12" customFormat="1" ht="22.8" customHeight="1">
      <c r="A186" s="12"/>
      <c r="B186" s="165"/>
      <c r="C186" s="12"/>
      <c r="D186" s="166" t="s">
        <v>81</v>
      </c>
      <c r="E186" s="176" t="s">
        <v>187</v>
      </c>
      <c r="F186" s="176" t="s">
        <v>492</v>
      </c>
      <c r="G186" s="12"/>
      <c r="H186" s="12"/>
      <c r="I186" s="168"/>
      <c r="J186" s="177">
        <f>BK186</f>
        <v>0</v>
      </c>
      <c r="K186" s="12"/>
      <c r="L186" s="165"/>
      <c r="M186" s="170"/>
      <c r="N186" s="171"/>
      <c r="O186" s="171"/>
      <c r="P186" s="172">
        <f>P187+P213+P236</f>
        <v>0</v>
      </c>
      <c r="Q186" s="171"/>
      <c r="R186" s="172">
        <f>R187+R213+R236</f>
        <v>31.060491830000004</v>
      </c>
      <c r="S186" s="171"/>
      <c r="T186" s="173">
        <f>T187+T213+T236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66" t="s">
        <v>89</v>
      </c>
      <c r="AT186" s="174" t="s">
        <v>81</v>
      </c>
      <c r="AU186" s="174" t="s">
        <v>89</v>
      </c>
      <c r="AY186" s="166" t="s">
        <v>160</v>
      </c>
      <c r="BK186" s="175">
        <f>BK187+BK213+BK236</f>
        <v>0</v>
      </c>
    </row>
    <row r="187" s="12" customFormat="1" ht="20.88" customHeight="1">
      <c r="A187" s="12"/>
      <c r="B187" s="165"/>
      <c r="C187" s="12"/>
      <c r="D187" s="166" t="s">
        <v>81</v>
      </c>
      <c r="E187" s="176" t="s">
        <v>493</v>
      </c>
      <c r="F187" s="176" t="s">
        <v>494</v>
      </c>
      <c r="G187" s="12"/>
      <c r="H187" s="12"/>
      <c r="I187" s="168"/>
      <c r="J187" s="177">
        <f>BK187</f>
        <v>0</v>
      </c>
      <c r="K187" s="12"/>
      <c r="L187" s="165"/>
      <c r="M187" s="170"/>
      <c r="N187" s="171"/>
      <c r="O187" s="171"/>
      <c r="P187" s="172">
        <f>SUM(P188:P212)</f>
        <v>0</v>
      </c>
      <c r="Q187" s="171"/>
      <c r="R187" s="172">
        <f>SUM(R188:R212)</f>
        <v>12.474774200000002</v>
      </c>
      <c r="S187" s="171"/>
      <c r="T187" s="173">
        <f>SUM(T188:T212)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66" t="s">
        <v>89</v>
      </c>
      <c r="AT187" s="174" t="s">
        <v>81</v>
      </c>
      <c r="AU187" s="174" t="s">
        <v>91</v>
      </c>
      <c r="AY187" s="166" t="s">
        <v>160</v>
      </c>
      <c r="BK187" s="175">
        <f>SUM(BK188:BK212)</f>
        <v>0</v>
      </c>
    </row>
    <row r="188" s="2" customFormat="1" ht="37.8" customHeight="1">
      <c r="A188" s="37"/>
      <c r="B188" s="178"/>
      <c r="C188" s="179" t="s">
        <v>217</v>
      </c>
      <c r="D188" s="179" t="s">
        <v>162</v>
      </c>
      <c r="E188" s="180" t="s">
        <v>495</v>
      </c>
      <c r="F188" s="181" t="s">
        <v>496</v>
      </c>
      <c r="G188" s="182" t="s">
        <v>244</v>
      </c>
      <c r="H188" s="183">
        <v>119.29000000000001</v>
      </c>
      <c r="I188" s="184"/>
      <c r="J188" s="185">
        <f>ROUND(I188*H188,2)</f>
        <v>0</v>
      </c>
      <c r="K188" s="181" t="s">
        <v>245</v>
      </c>
      <c r="L188" s="38"/>
      <c r="M188" s="186" t="s">
        <v>1</v>
      </c>
      <c r="N188" s="187" t="s">
        <v>47</v>
      </c>
      <c r="O188" s="76"/>
      <c r="P188" s="188">
        <f>O188*H188</f>
        <v>0</v>
      </c>
      <c r="Q188" s="188">
        <v>0.032300000000000002</v>
      </c>
      <c r="R188" s="188">
        <f>Q188*H188</f>
        <v>3.8530670000000007</v>
      </c>
      <c r="S188" s="188">
        <v>0</v>
      </c>
      <c r="T188" s="18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90" t="s">
        <v>159</v>
      </c>
      <c r="AT188" s="190" t="s">
        <v>162</v>
      </c>
      <c r="AU188" s="190" t="s">
        <v>173</v>
      </c>
      <c r="AY188" s="18" t="s">
        <v>160</v>
      </c>
      <c r="BE188" s="191">
        <f>IF(N188="základní",J188,0)</f>
        <v>0</v>
      </c>
      <c r="BF188" s="191">
        <f>IF(N188="snížená",J188,0)</f>
        <v>0</v>
      </c>
      <c r="BG188" s="191">
        <f>IF(N188="zákl. přenesená",J188,0)</f>
        <v>0</v>
      </c>
      <c r="BH188" s="191">
        <f>IF(N188="sníž. přenesená",J188,0)</f>
        <v>0</v>
      </c>
      <c r="BI188" s="191">
        <f>IF(N188="nulová",J188,0)</f>
        <v>0</v>
      </c>
      <c r="BJ188" s="18" t="s">
        <v>89</v>
      </c>
      <c r="BK188" s="191">
        <f>ROUND(I188*H188,2)</f>
        <v>0</v>
      </c>
      <c r="BL188" s="18" t="s">
        <v>159</v>
      </c>
      <c r="BM188" s="190" t="s">
        <v>497</v>
      </c>
    </row>
    <row r="189" s="2" customFormat="1">
      <c r="A189" s="37"/>
      <c r="B189" s="38"/>
      <c r="C189" s="37"/>
      <c r="D189" s="192" t="s">
        <v>167</v>
      </c>
      <c r="E189" s="37"/>
      <c r="F189" s="193" t="s">
        <v>498</v>
      </c>
      <c r="G189" s="37"/>
      <c r="H189" s="37"/>
      <c r="I189" s="194"/>
      <c r="J189" s="37"/>
      <c r="K189" s="37"/>
      <c r="L189" s="38"/>
      <c r="M189" s="195"/>
      <c r="N189" s="196"/>
      <c r="O189" s="76"/>
      <c r="P189" s="76"/>
      <c r="Q189" s="76"/>
      <c r="R189" s="76"/>
      <c r="S189" s="76"/>
      <c r="T189" s="7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8" t="s">
        <v>167</v>
      </c>
      <c r="AU189" s="18" t="s">
        <v>173</v>
      </c>
    </row>
    <row r="190" s="15" customFormat="1">
      <c r="A190" s="15"/>
      <c r="B190" s="217"/>
      <c r="C190" s="15"/>
      <c r="D190" s="192" t="s">
        <v>248</v>
      </c>
      <c r="E190" s="218" t="s">
        <v>1</v>
      </c>
      <c r="F190" s="219" t="s">
        <v>422</v>
      </c>
      <c r="G190" s="15"/>
      <c r="H190" s="218" t="s">
        <v>1</v>
      </c>
      <c r="I190" s="220"/>
      <c r="J190" s="15"/>
      <c r="K190" s="15"/>
      <c r="L190" s="217"/>
      <c r="M190" s="221"/>
      <c r="N190" s="222"/>
      <c r="O190" s="222"/>
      <c r="P190" s="222"/>
      <c r="Q190" s="222"/>
      <c r="R190" s="222"/>
      <c r="S190" s="222"/>
      <c r="T190" s="223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18" t="s">
        <v>248</v>
      </c>
      <c r="AU190" s="218" t="s">
        <v>173</v>
      </c>
      <c r="AV190" s="15" t="s">
        <v>89</v>
      </c>
      <c r="AW190" s="15" t="s">
        <v>37</v>
      </c>
      <c r="AX190" s="15" t="s">
        <v>82</v>
      </c>
      <c r="AY190" s="218" t="s">
        <v>160</v>
      </c>
    </row>
    <row r="191" s="13" customFormat="1">
      <c r="A191" s="13"/>
      <c r="B191" s="201"/>
      <c r="C191" s="13"/>
      <c r="D191" s="192" t="s">
        <v>248</v>
      </c>
      <c r="E191" s="202" t="s">
        <v>1</v>
      </c>
      <c r="F191" s="203" t="s">
        <v>353</v>
      </c>
      <c r="G191" s="13"/>
      <c r="H191" s="204">
        <v>119.29000000000001</v>
      </c>
      <c r="I191" s="205"/>
      <c r="J191" s="13"/>
      <c r="K191" s="13"/>
      <c r="L191" s="201"/>
      <c r="M191" s="206"/>
      <c r="N191" s="207"/>
      <c r="O191" s="207"/>
      <c r="P191" s="207"/>
      <c r="Q191" s="207"/>
      <c r="R191" s="207"/>
      <c r="S191" s="207"/>
      <c r="T191" s="20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02" t="s">
        <v>248</v>
      </c>
      <c r="AU191" s="202" t="s">
        <v>173</v>
      </c>
      <c r="AV191" s="13" t="s">
        <v>91</v>
      </c>
      <c r="AW191" s="13" t="s">
        <v>37</v>
      </c>
      <c r="AX191" s="13" t="s">
        <v>82</v>
      </c>
      <c r="AY191" s="202" t="s">
        <v>160</v>
      </c>
    </row>
    <row r="192" s="14" customFormat="1">
      <c r="A192" s="14"/>
      <c r="B192" s="209"/>
      <c r="C192" s="14"/>
      <c r="D192" s="192" t="s">
        <v>248</v>
      </c>
      <c r="E192" s="210" t="s">
        <v>1</v>
      </c>
      <c r="F192" s="211" t="s">
        <v>250</v>
      </c>
      <c r="G192" s="14"/>
      <c r="H192" s="212">
        <v>119.29000000000001</v>
      </c>
      <c r="I192" s="213"/>
      <c r="J192" s="14"/>
      <c r="K192" s="14"/>
      <c r="L192" s="209"/>
      <c r="M192" s="214"/>
      <c r="N192" s="215"/>
      <c r="O192" s="215"/>
      <c r="P192" s="215"/>
      <c r="Q192" s="215"/>
      <c r="R192" s="215"/>
      <c r="S192" s="215"/>
      <c r="T192" s="21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10" t="s">
        <v>248</v>
      </c>
      <c r="AU192" s="210" t="s">
        <v>173</v>
      </c>
      <c r="AV192" s="14" t="s">
        <v>159</v>
      </c>
      <c r="AW192" s="14" t="s">
        <v>37</v>
      </c>
      <c r="AX192" s="14" t="s">
        <v>89</v>
      </c>
      <c r="AY192" s="210" t="s">
        <v>160</v>
      </c>
    </row>
    <row r="193" s="2" customFormat="1" ht="24.15" customHeight="1">
      <c r="A193" s="37"/>
      <c r="B193" s="178"/>
      <c r="C193" s="179" t="s">
        <v>223</v>
      </c>
      <c r="D193" s="179" t="s">
        <v>162</v>
      </c>
      <c r="E193" s="180" t="s">
        <v>499</v>
      </c>
      <c r="F193" s="181" t="s">
        <v>500</v>
      </c>
      <c r="G193" s="182" t="s">
        <v>295</v>
      </c>
      <c r="H193" s="183">
        <v>1</v>
      </c>
      <c r="I193" s="184"/>
      <c r="J193" s="185">
        <f>ROUND(I193*H193,2)</f>
        <v>0</v>
      </c>
      <c r="K193" s="181" t="s">
        <v>245</v>
      </c>
      <c r="L193" s="38"/>
      <c r="M193" s="186" t="s">
        <v>1</v>
      </c>
      <c r="N193" s="187" t="s">
        <v>47</v>
      </c>
      <c r="O193" s="76"/>
      <c r="P193" s="188">
        <f>O193*H193</f>
        <v>0</v>
      </c>
      <c r="Q193" s="188">
        <v>0.1575</v>
      </c>
      <c r="R193" s="188">
        <f>Q193*H193</f>
        <v>0.1575</v>
      </c>
      <c r="S193" s="188">
        <v>0</v>
      </c>
      <c r="T193" s="18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90" t="s">
        <v>159</v>
      </c>
      <c r="AT193" s="190" t="s">
        <v>162</v>
      </c>
      <c r="AU193" s="190" t="s">
        <v>173</v>
      </c>
      <c r="AY193" s="18" t="s">
        <v>160</v>
      </c>
      <c r="BE193" s="191">
        <f>IF(N193="základní",J193,0)</f>
        <v>0</v>
      </c>
      <c r="BF193" s="191">
        <f>IF(N193="snížená",J193,0)</f>
        <v>0</v>
      </c>
      <c r="BG193" s="191">
        <f>IF(N193="zákl. přenesená",J193,0)</f>
        <v>0</v>
      </c>
      <c r="BH193" s="191">
        <f>IF(N193="sníž. přenesená",J193,0)</f>
        <v>0</v>
      </c>
      <c r="BI193" s="191">
        <f>IF(N193="nulová",J193,0)</f>
        <v>0</v>
      </c>
      <c r="BJ193" s="18" t="s">
        <v>89</v>
      </c>
      <c r="BK193" s="191">
        <f>ROUND(I193*H193,2)</f>
        <v>0</v>
      </c>
      <c r="BL193" s="18" t="s">
        <v>159</v>
      </c>
      <c r="BM193" s="190" t="s">
        <v>501</v>
      </c>
    </row>
    <row r="194" s="2" customFormat="1">
      <c r="A194" s="37"/>
      <c r="B194" s="38"/>
      <c r="C194" s="37"/>
      <c r="D194" s="192" t="s">
        <v>167</v>
      </c>
      <c r="E194" s="37"/>
      <c r="F194" s="193" t="s">
        <v>502</v>
      </c>
      <c r="G194" s="37"/>
      <c r="H194" s="37"/>
      <c r="I194" s="194"/>
      <c r="J194" s="37"/>
      <c r="K194" s="37"/>
      <c r="L194" s="38"/>
      <c r="M194" s="195"/>
      <c r="N194" s="196"/>
      <c r="O194" s="76"/>
      <c r="P194" s="76"/>
      <c r="Q194" s="76"/>
      <c r="R194" s="76"/>
      <c r="S194" s="76"/>
      <c r="T194" s="7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8" t="s">
        <v>167</v>
      </c>
      <c r="AU194" s="18" t="s">
        <v>173</v>
      </c>
    </row>
    <row r="195" s="15" customFormat="1">
      <c r="A195" s="15"/>
      <c r="B195" s="217"/>
      <c r="C195" s="15"/>
      <c r="D195" s="192" t="s">
        <v>248</v>
      </c>
      <c r="E195" s="218" t="s">
        <v>1</v>
      </c>
      <c r="F195" s="219" t="s">
        <v>503</v>
      </c>
      <c r="G195" s="15"/>
      <c r="H195" s="218" t="s">
        <v>1</v>
      </c>
      <c r="I195" s="220"/>
      <c r="J195" s="15"/>
      <c r="K195" s="15"/>
      <c r="L195" s="217"/>
      <c r="M195" s="221"/>
      <c r="N195" s="222"/>
      <c r="O195" s="222"/>
      <c r="P195" s="222"/>
      <c r="Q195" s="222"/>
      <c r="R195" s="222"/>
      <c r="S195" s="222"/>
      <c r="T195" s="223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18" t="s">
        <v>248</v>
      </c>
      <c r="AU195" s="218" t="s">
        <v>173</v>
      </c>
      <c r="AV195" s="15" t="s">
        <v>89</v>
      </c>
      <c r="AW195" s="15" t="s">
        <v>37</v>
      </c>
      <c r="AX195" s="15" t="s">
        <v>82</v>
      </c>
      <c r="AY195" s="218" t="s">
        <v>160</v>
      </c>
    </row>
    <row r="196" s="13" customFormat="1">
      <c r="A196" s="13"/>
      <c r="B196" s="201"/>
      <c r="C196" s="13"/>
      <c r="D196" s="192" t="s">
        <v>248</v>
      </c>
      <c r="E196" s="202" t="s">
        <v>1</v>
      </c>
      <c r="F196" s="203" t="s">
        <v>89</v>
      </c>
      <c r="G196" s="13"/>
      <c r="H196" s="204">
        <v>1</v>
      </c>
      <c r="I196" s="205"/>
      <c r="J196" s="13"/>
      <c r="K196" s="13"/>
      <c r="L196" s="201"/>
      <c r="M196" s="206"/>
      <c r="N196" s="207"/>
      <c r="O196" s="207"/>
      <c r="P196" s="207"/>
      <c r="Q196" s="207"/>
      <c r="R196" s="207"/>
      <c r="S196" s="207"/>
      <c r="T196" s="20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02" t="s">
        <v>248</v>
      </c>
      <c r="AU196" s="202" t="s">
        <v>173</v>
      </c>
      <c r="AV196" s="13" t="s">
        <v>91</v>
      </c>
      <c r="AW196" s="13" t="s">
        <v>37</v>
      </c>
      <c r="AX196" s="13" t="s">
        <v>82</v>
      </c>
      <c r="AY196" s="202" t="s">
        <v>160</v>
      </c>
    </row>
    <row r="197" s="14" customFormat="1">
      <c r="A197" s="14"/>
      <c r="B197" s="209"/>
      <c r="C197" s="14"/>
      <c r="D197" s="192" t="s">
        <v>248</v>
      </c>
      <c r="E197" s="210" t="s">
        <v>1</v>
      </c>
      <c r="F197" s="211" t="s">
        <v>250</v>
      </c>
      <c r="G197" s="14"/>
      <c r="H197" s="212">
        <v>1</v>
      </c>
      <c r="I197" s="213"/>
      <c r="J197" s="14"/>
      <c r="K197" s="14"/>
      <c r="L197" s="209"/>
      <c r="M197" s="214"/>
      <c r="N197" s="215"/>
      <c r="O197" s="215"/>
      <c r="P197" s="215"/>
      <c r="Q197" s="215"/>
      <c r="R197" s="215"/>
      <c r="S197" s="215"/>
      <c r="T197" s="21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10" t="s">
        <v>248</v>
      </c>
      <c r="AU197" s="210" t="s">
        <v>173</v>
      </c>
      <c r="AV197" s="14" t="s">
        <v>159</v>
      </c>
      <c r="AW197" s="14" t="s">
        <v>37</v>
      </c>
      <c r="AX197" s="14" t="s">
        <v>89</v>
      </c>
      <c r="AY197" s="210" t="s">
        <v>160</v>
      </c>
    </row>
    <row r="198" s="2" customFormat="1" ht="37.8" customHeight="1">
      <c r="A198" s="37"/>
      <c r="B198" s="178"/>
      <c r="C198" s="179" t="s">
        <v>317</v>
      </c>
      <c r="D198" s="179" t="s">
        <v>162</v>
      </c>
      <c r="E198" s="180" t="s">
        <v>504</v>
      </c>
      <c r="F198" s="181" t="s">
        <v>505</v>
      </c>
      <c r="G198" s="182" t="s">
        <v>244</v>
      </c>
      <c r="H198" s="183">
        <v>278.81200000000001</v>
      </c>
      <c r="I198" s="184"/>
      <c r="J198" s="185">
        <f>ROUND(I198*H198,2)</f>
        <v>0</v>
      </c>
      <c r="K198" s="181" t="s">
        <v>245</v>
      </c>
      <c r="L198" s="38"/>
      <c r="M198" s="186" t="s">
        <v>1</v>
      </c>
      <c r="N198" s="187" t="s">
        <v>47</v>
      </c>
      <c r="O198" s="76"/>
      <c r="P198" s="188">
        <f>O198*H198</f>
        <v>0</v>
      </c>
      <c r="Q198" s="188">
        <v>0.030300000000000001</v>
      </c>
      <c r="R198" s="188">
        <f>Q198*H198</f>
        <v>8.4480035999999998</v>
      </c>
      <c r="S198" s="188">
        <v>0</v>
      </c>
      <c r="T198" s="18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90" t="s">
        <v>159</v>
      </c>
      <c r="AT198" s="190" t="s">
        <v>162</v>
      </c>
      <c r="AU198" s="190" t="s">
        <v>173</v>
      </c>
      <c r="AY198" s="18" t="s">
        <v>160</v>
      </c>
      <c r="BE198" s="191">
        <f>IF(N198="základní",J198,0)</f>
        <v>0</v>
      </c>
      <c r="BF198" s="191">
        <f>IF(N198="snížená",J198,0)</f>
        <v>0</v>
      </c>
      <c r="BG198" s="191">
        <f>IF(N198="zákl. přenesená",J198,0)</f>
        <v>0</v>
      </c>
      <c r="BH198" s="191">
        <f>IF(N198="sníž. přenesená",J198,0)</f>
        <v>0</v>
      </c>
      <c r="BI198" s="191">
        <f>IF(N198="nulová",J198,0)</f>
        <v>0</v>
      </c>
      <c r="BJ198" s="18" t="s">
        <v>89</v>
      </c>
      <c r="BK198" s="191">
        <f>ROUND(I198*H198,2)</f>
        <v>0</v>
      </c>
      <c r="BL198" s="18" t="s">
        <v>159</v>
      </c>
      <c r="BM198" s="190" t="s">
        <v>506</v>
      </c>
    </row>
    <row r="199" s="2" customFormat="1">
      <c r="A199" s="37"/>
      <c r="B199" s="38"/>
      <c r="C199" s="37"/>
      <c r="D199" s="192" t="s">
        <v>167</v>
      </c>
      <c r="E199" s="37"/>
      <c r="F199" s="193" t="s">
        <v>507</v>
      </c>
      <c r="G199" s="37"/>
      <c r="H199" s="37"/>
      <c r="I199" s="194"/>
      <c r="J199" s="37"/>
      <c r="K199" s="37"/>
      <c r="L199" s="38"/>
      <c r="M199" s="195"/>
      <c r="N199" s="196"/>
      <c r="O199" s="76"/>
      <c r="P199" s="76"/>
      <c r="Q199" s="76"/>
      <c r="R199" s="76"/>
      <c r="S199" s="76"/>
      <c r="T199" s="77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8" t="s">
        <v>167</v>
      </c>
      <c r="AU199" s="18" t="s">
        <v>173</v>
      </c>
    </row>
    <row r="200" s="15" customFormat="1">
      <c r="A200" s="15"/>
      <c r="B200" s="217"/>
      <c r="C200" s="15"/>
      <c r="D200" s="192" t="s">
        <v>248</v>
      </c>
      <c r="E200" s="218" t="s">
        <v>1</v>
      </c>
      <c r="F200" s="219" t="s">
        <v>422</v>
      </c>
      <c r="G200" s="15"/>
      <c r="H200" s="218" t="s">
        <v>1</v>
      </c>
      <c r="I200" s="220"/>
      <c r="J200" s="15"/>
      <c r="K200" s="15"/>
      <c r="L200" s="217"/>
      <c r="M200" s="221"/>
      <c r="N200" s="222"/>
      <c r="O200" s="222"/>
      <c r="P200" s="222"/>
      <c r="Q200" s="222"/>
      <c r="R200" s="222"/>
      <c r="S200" s="222"/>
      <c r="T200" s="223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18" t="s">
        <v>248</v>
      </c>
      <c r="AU200" s="218" t="s">
        <v>173</v>
      </c>
      <c r="AV200" s="15" t="s">
        <v>89</v>
      </c>
      <c r="AW200" s="15" t="s">
        <v>37</v>
      </c>
      <c r="AX200" s="15" t="s">
        <v>82</v>
      </c>
      <c r="AY200" s="218" t="s">
        <v>160</v>
      </c>
    </row>
    <row r="201" s="13" customFormat="1">
      <c r="A201" s="13"/>
      <c r="B201" s="201"/>
      <c r="C201" s="13"/>
      <c r="D201" s="192" t="s">
        <v>248</v>
      </c>
      <c r="E201" s="202" t="s">
        <v>1</v>
      </c>
      <c r="F201" s="203" t="s">
        <v>354</v>
      </c>
      <c r="G201" s="13"/>
      <c r="H201" s="204">
        <v>278.81200000000001</v>
      </c>
      <c r="I201" s="205"/>
      <c r="J201" s="13"/>
      <c r="K201" s="13"/>
      <c r="L201" s="201"/>
      <c r="M201" s="206"/>
      <c r="N201" s="207"/>
      <c r="O201" s="207"/>
      <c r="P201" s="207"/>
      <c r="Q201" s="207"/>
      <c r="R201" s="207"/>
      <c r="S201" s="207"/>
      <c r="T201" s="20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02" t="s">
        <v>248</v>
      </c>
      <c r="AU201" s="202" t="s">
        <v>173</v>
      </c>
      <c r="AV201" s="13" t="s">
        <v>91</v>
      </c>
      <c r="AW201" s="13" t="s">
        <v>37</v>
      </c>
      <c r="AX201" s="13" t="s">
        <v>82</v>
      </c>
      <c r="AY201" s="202" t="s">
        <v>160</v>
      </c>
    </row>
    <row r="202" s="14" customFormat="1">
      <c r="A202" s="14"/>
      <c r="B202" s="209"/>
      <c r="C202" s="14"/>
      <c r="D202" s="192" t="s">
        <v>248</v>
      </c>
      <c r="E202" s="210" t="s">
        <v>1</v>
      </c>
      <c r="F202" s="211" t="s">
        <v>250</v>
      </c>
      <c r="G202" s="14"/>
      <c r="H202" s="212">
        <v>278.81200000000001</v>
      </c>
      <c r="I202" s="213"/>
      <c r="J202" s="14"/>
      <c r="K202" s="14"/>
      <c r="L202" s="209"/>
      <c r="M202" s="214"/>
      <c r="N202" s="215"/>
      <c r="O202" s="215"/>
      <c r="P202" s="215"/>
      <c r="Q202" s="215"/>
      <c r="R202" s="215"/>
      <c r="S202" s="215"/>
      <c r="T202" s="21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10" t="s">
        <v>248</v>
      </c>
      <c r="AU202" s="210" t="s">
        <v>173</v>
      </c>
      <c r="AV202" s="14" t="s">
        <v>159</v>
      </c>
      <c r="AW202" s="14" t="s">
        <v>37</v>
      </c>
      <c r="AX202" s="14" t="s">
        <v>89</v>
      </c>
      <c r="AY202" s="210" t="s">
        <v>160</v>
      </c>
    </row>
    <row r="203" s="2" customFormat="1" ht="24.15" customHeight="1">
      <c r="A203" s="37"/>
      <c r="B203" s="178"/>
      <c r="C203" s="179" t="s">
        <v>8</v>
      </c>
      <c r="D203" s="179" t="s">
        <v>162</v>
      </c>
      <c r="E203" s="180" t="s">
        <v>508</v>
      </c>
      <c r="F203" s="181" t="s">
        <v>509</v>
      </c>
      <c r="G203" s="182" t="s">
        <v>244</v>
      </c>
      <c r="H203" s="183">
        <v>0.41999999999999998</v>
      </c>
      <c r="I203" s="184"/>
      <c r="J203" s="185">
        <f>ROUND(I203*H203,2)</f>
        <v>0</v>
      </c>
      <c r="K203" s="181" t="s">
        <v>245</v>
      </c>
      <c r="L203" s="38"/>
      <c r="M203" s="186" t="s">
        <v>1</v>
      </c>
      <c r="N203" s="187" t="s">
        <v>47</v>
      </c>
      <c r="O203" s="76"/>
      <c r="P203" s="188">
        <f>O203*H203</f>
        <v>0</v>
      </c>
      <c r="Q203" s="188">
        <v>0.033579999999999999</v>
      </c>
      <c r="R203" s="188">
        <f>Q203*H203</f>
        <v>0.014103599999999999</v>
      </c>
      <c r="S203" s="188">
        <v>0</v>
      </c>
      <c r="T203" s="18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90" t="s">
        <v>159</v>
      </c>
      <c r="AT203" s="190" t="s">
        <v>162</v>
      </c>
      <c r="AU203" s="190" t="s">
        <v>173</v>
      </c>
      <c r="AY203" s="18" t="s">
        <v>160</v>
      </c>
      <c r="BE203" s="191">
        <f>IF(N203="základní",J203,0)</f>
        <v>0</v>
      </c>
      <c r="BF203" s="191">
        <f>IF(N203="snížená",J203,0)</f>
        <v>0</v>
      </c>
      <c r="BG203" s="191">
        <f>IF(N203="zákl. přenesená",J203,0)</f>
        <v>0</v>
      </c>
      <c r="BH203" s="191">
        <f>IF(N203="sníž. přenesená",J203,0)</f>
        <v>0</v>
      </c>
      <c r="BI203" s="191">
        <f>IF(N203="nulová",J203,0)</f>
        <v>0</v>
      </c>
      <c r="BJ203" s="18" t="s">
        <v>89</v>
      </c>
      <c r="BK203" s="191">
        <f>ROUND(I203*H203,2)</f>
        <v>0</v>
      </c>
      <c r="BL203" s="18" t="s">
        <v>159</v>
      </c>
      <c r="BM203" s="190" t="s">
        <v>510</v>
      </c>
    </row>
    <row r="204" s="2" customFormat="1">
      <c r="A204" s="37"/>
      <c r="B204" s="38"/>
      <c r="C204" s="37"/>
      <c r="D204" s="192" t="s">
        <v>167</v>
      </c>
      <c r="E204" s="37"/>
      <c r="F204" s="193" t="s">
        <v>511</v>
      </c>
      <c r="G204" s="37"/>
      <c r="H204" s="37"/>
      <c r="I204" s="194"/>
      <c r="J204" s="37"/>
      <c r="K204" s="37"/>
      <c r="L204" s="38"/>
      <c r="M204" s="195"/>
      <c r="N204" s="196"/>
      <c r="O204" s="76"/>
      <c r="P204" s="76"/>
      <c r="Q204" s="76"/>
      <c r="R204" s="76"/>
      <c r="S204" s="76"/>
      <c r="T204" s="77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8" t="s">
        <v>167</v>
      </c>
      <c r="AU204" s="18" t="s">
        <v>173</v>
      </c>
    </row>
    <row r="205" s="15" customFormat="1">
      <c r="A205" s="15"/>
      <c r="B205" s="217"/>
      <c r="C205" s="15"/>
      <c r="D205" s="192" t="s">
        <v>248</v>
      </c>
      <c r="E205" s="218" t="s">
        <v>1</v>
      </c>
      <c r="F205" s="219" t="s">
        <v>512</v>
      </c>
      <c r="G205" s="15"/>
      <c r="H205" s="218" t="s">
        <v>1</v>
      </c>
      <c r="I205" s="220"/>
      <c r="J205" s="15"/>
      <c r="K205" s="15"/>
      <c r="L205" s="217"/>
      <c r="M205" s="221"/>
      <c r="N205" s="222"/>
      <c r="O205" s="222"/>
      <c r="P205" s="222"/>
      <c r="Q205" s="222"/>
      <c r="R205" s="222"/>
      <c r="S205" s="222"/>
      <c r="T205" s="223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18" t="s">
        <v>248</v>
      </c>
      <c r="AU205" s="218" t="s">
        <v>173</v>
      </c>
      <c r="AV205" s="15" t="s">
        <v>89</v>
      </c>
      <c r="AW205" s="15" t="s">
        <v>37</v>
      </c>
      <c r="AX205" s="15" t="s">
        <v>82</v>
      </c>
      <c r="AY205" s="218" t="s">
        <v>160</v>
      </c>
    </row>
    <row r="206" s="13" customFormat="1">
      <c r="A206" s="13"/>
      <c r="B206" s="201"/>
      <c r="C206" s="13"/>
      <c r="D206" s="192" t="s">
        <v>248</v>
      </c>
      <c r="E206" s="202" t="s">
        <v>1</v>
      </c>
      <c r="F206" s="203" t="s">
        <v>286</v>
      </c>
      <c r="G206" s="13"/>
      <c r="H206" s="204">
        <v>0.41999999999999998</v>
      </c>
      <c r="I206" s="205"/>
      <c r="J206" s="13"/>
      <c r="K206" s="13"/>
      <c r="L206" s="201"/>
      <c r="M206" s="206"/>
      <c r="N206" s="207"/>
      <c r="O206" s="207"/>
      <c r="P206" s="207"/>
      <c r="Q206" s="207"/>
      <c r="R206" s="207"/>
      <c r="S206" s="207"/>
      <c r="T206" s="20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02" t="s">
        <v>248</v>
      </c>
      <c r="AU206" s="202" t="s">
        <v>173</v>
      </c>
      <c r="AV206" s="13" t="s">
        <v>91</v>
      </c>
      <c r="AW206" s="13" t="s">
        <v>37</v>
      </c>
      <c r="AX206" s="13" t="s">
        <v>82</v>
      </c>
      <c r="AY206" s="202" t="s">
        <v>160</v>
      </c>
    </row>
    <row r="207" s="14" customFormat="1">
      <c r="A207" s="14"/>
      <c r="B207" s="209"/>
      <c r="C207" s="14"/>
      <c r="D207" s="192" t="s">
        <v>248</v>
      </c>
      <c r="E207" s="210" t="s">
        <v>1</v>
      </c>
      <c r="F207" s="211" t="s">
        <v>250</v>
      </c>
      <c r="G207" s="14"/>
      <c r="H207" s="212">
        <v>0.41999999999999998</v>
      </c>
      <c r="I207" s="213"/>
      <c r="J207" s="14"/>
      <c r="K207" s="14"/>
      <c r="L207" s="209"/>
      <c r="M207" s="214"/>
      <c r="N207" s="215"/>
      <c r="O207" s="215"/>
      <c r="P207" s="215"/>
      <c r="Q207" s="215"/>
      <c r="R207" s="215"/>
      <c r="S207" s="215"/>
      <c r="T207" s="21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10" t="s">
        <v>248</v>
      </c>
      <c r="AU207" s="210" t="s">
        <v>173</v>
      </c>
      <c r="AV207" s="14" t="s">
        <v>159</v>
      </c>
      <c r="AW207" s="14" t="s">
        <v>37</v>
      </c>
      <c r="AX207" s="14" t="s">
        <v>89</v>
      </c>
      <c r="AY207" s="210" t="s">
        <v>160</v>
      </c>
    </row>
    <row r="208" s="2" customFormat="1" ht="24.15" customHeight="1">
      <c r="A208" s="37"/>
      <c r="B208" s="178"/>
      <c r="C208" s="179" t="s">
        <v>296</v>
      </c>
      <c r="D208" s="179" t="s">
        <v>162</v>
      </c>
      <c r="E208" s="180" t="s">
        <v>513</v>
      </c>
      <c r="F208" s="181" t="s">
        <v>514</v>
      </c>
      <c r="G208" s="182" t="s">
        <v>515</v>
      </c>
      <c r="H208" s="183">
        <v>1.3999999999999999</v>
      </c>
      <c r="I208" s="184"/>
      <c r="J208" s="185">
        <f>ROUND(I208*H208,2)</f>
        <v>0</v>
      </c>
      <c r="K208" s="181" t="s">
        <v>245</v>
      </c>
      <c r="L208" s="38"/>
      <c r="M208" s="186" t="s">
        <v>1</v>
      </c>
      <c r="N208" s="187" t="s">
        <v>47</v>
      </c>
      <c r="O208" s="76"/>
      <c r="P208" s="188">
        <f>O208*H208</f>
        <v>0</v>
      </c>
      <c r="Q208" s="188">
        <v>0.0015</v>
      </c>
      <c r="R208" s="188">
        <f>Q208*H208</f>
        <v>0.0020999999999999999</v>
      </c>
      <c r="S208" s="188">
        <v>0</v>
      </c>
      <c r="T208" s="189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90" t="s">
        <v>159</v>
      </c>
      <c r="AT208" s="190" t="s">
        <v>162</v>
      </c>
      <c r="AU208" s="190" t="s">
        <v>173</v>
      </c>
      <c r="AY208" s="18" t="s">
        <v>160</v>
      </c>
      <c r="BE208" s="191">
        <f>IF(N208="základní",J208,0)</f>
        <v>0</v>
      </c>
      <c r="BF208" s="191">
        <f>IF(N208="snížená",J208,0)</f>
        <v>0</v>
      </c>
      <c r="BG208" s="191">
        <f>IF(N208="zákl. přenesená",J208,0)</f>
        <v>0</v>
      </c>
      <c r="BH208" s="191">
        <f>IF(N208="sníž. přenesená",J208,0)</f>
        <v>0</v>
      </c>
      <c r="BI208" s="191">
        <f>IF(N208="nulová",J208,0)</f>
        <v>0</v>
      </c>
      <c r="BJ208" s="18" t="s">
        <v>89</v>
      </c>
      <c r="BK208" s="191">
        <f>ROUND(I208*H208,2)</f>
        <v>0</v>
      </c>
      <c r="BL208" s="18" t="s">
        <v>159</v>
      </c>
      <c r="BM208" s="190" t="s">
        <v>516</v>
      </c>
    </row>
    <row r="209" s="2" customFormat="1">
      <c r="A209" s="37"/>
      <c r="B209" s="38"/>
      <c r="C209" s="37"/>
      <c r="D209" s="192" t="s">
        <v>167</v>
      </c>
      <c r="E209" s="37"/>
      <c r="F209" s="193" t="s">
        <v>517</v>
      </c>
      <c r="G209" s="37"/>
      <c r="H209" s="37"/>
      <c r="I209" s="194"/>
      <c r="J209" s="37"/>
      <c r="K209" s="37"/>
      <c r="L209" s="38"/>
      <c r="M209" s="195"/>
      <c r="N209" s="196"/>
      <c r="O209" s="76"/>
      <c r="P209" s="76"/>
      <c r="Q209" s="76"/>
      <c r="R209" s="76"/>
      <c r="S209" s="76"/>
      <c r="T209" s="77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8" t="s">
        <v>167</v>
      </c>
      <c r="AU209" s="18" t="s">
        <v>173</v>
      </c>
    </row>
    <row r="210" s="15" customFormat="1">
      <c r="A210" s="15"/>
      <c r="B210" s="217"/>
      <c r="C210" s="15"/>
      <c r="D210" s="192" t="s">
        <v>248</v>
      </c>
      <c r="E210" s="218" t="s">
        <v>1</v>
      </c>
      <c r="F210" s="219" t="s">
        <v>512</v>
      </c>
      <c r="G210" s="15"/>
      <c r="H210" s="218" t="s">
        <v>1</v>
      </c>
      <c r="I210" s="220"/>
      <c r="J210" s="15"/>
      <c r="K210" s="15"/>
      <c r="L210" s="217"/>
      <c r="M210" s="221"/>
      <c r="N210" s="222"/>
      <c r="O210" s="222"/>
      <c r="P210" s="222"/>
      <c r="Q210" s="222"/>
      <c r="R210" s="222"/>
      <c r="S210" s="222"/>
      <c r="T210" s="223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18" t="s">
        <v>248</v>
      </c>
      <c r="AU210" s="218" t="s">
        <v>173</v>
      </c>
      <c r="AV210" s="15" t="s">
        <v>89</v>
      </c>
      <c r="AW210" s="15" t="s">
        <v>37</v>
      </c>
      <c r="AX210" s="15" t="s">
        <v>82</v>
      </c>
      <c r="AY210" s="218" t="s">
        <v>160</v>
      </c>
    </row>
    <row r="211" s="13" customFormat="1">
      <c r="A211" s="13"/>
      <c r="B211" s="201"/>
      <c r="C211" s="13"/>
      <c r="D211" s="192" t="s">
        <v>248</v>
      </c>
      <c r="E211" s="202" t="s">
        <v>1</v>
      </c>
      <c r="F211" s="203" t="s">
        <v>518</v>
      </c>
      <c r="G211" s="13"/>
      <c r="H211" s="204">
        <v>1.3999999999999999</v>
      </c>
      <c r="I211" s="205"/>
      <c r="J211" s="13"/>
      <c r="K211" s="13"/>
      <c r="L211" s="201"/>
      <c r="M211" s="206"/>
      <c r="N211" s="207"/>
      <c r="O211" s="207"/>
      <c r="P211" s="207"/>
      <c r="Q211" s="207"/>
      <c r="R211" s="207"/>
      <c r="S211" s="207"/>
      <c r="T211" s="20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02" t="s">
        <v>248</v>
      </c>
      <c r="AU211" s="202" t="s">
        <v>173</v>
      </c>
      <c r="AV211" s="13" t="s">
        <v>91</v>
      </c>
      <c r="AW211" s="13" t="s">
        <v>37</v>
      </c>
      <c r="AX211" s="13" t="s">
        <v>82</v>
      </c>
      <c r="AY211" s="202" t="s">
        <v>160</v>
      </c>
    </row>
    <row r="212" s="14" customFormat="1">
      <c r="A212" s="14"/>
      <c r="B212" s="209"/>
      <c r="C212" s="14"/>
      <c r="D212" s="192" t="s">
        <v>248</v>
      </c>
      <c r="E212" s="210" t="s">
        <v>1</v>
      </c>
      <c r="F212" s="211" t="s">
        <v>250</v>
      </c>
      <c r="G212" s="14"/>
      <c r="H212" s="212">
        <v>1.3999999999999999</v>
      </c>
      <c r="I212" s="213"/>
      <c r="J212" s="14"/>
      <c r="K212" s="14"/>
      <c r="L212" s="209"/>
      <c r="M212" s="214"/>
      <c r="N212" s="215"/>
      <c r="O212" s="215"/>
      <c r="P212" s="215"/>
      <c r="Q212" s="215"/>
      <c r="R212" s="215"/>
      <c r="S212" s="215"/>
      <c r="T212" s="21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10" t="s">
        <v>248</v>
      </c>
      <c r="AU212" s="210" t="s">
        <v>173</v>
      </c>
      <c r="AV212" s="14" t="s">
        <v>159</v>
      </c>
      <c r="AW212" s="14" t="s">
        <v>37</v>
      </c>
      <c r="AX212" s="14" t="s">
        <v>89</v>
      </c>
      <c r="AY212" s="210" t="s">
        <v>160</v>
      </c>
    </row>
    <row r="213" s="12" customFormat="1" ht="20.88" customHeight="1">
      <c r="A213" s="12"/>
      <c r="B213" s="165"/>
      <c r="C213" s="12"/>
      <c r="D213" s="166" t="s">
        <v>81</v>
      </c>
      <c r="E213" s="176" t="s">
        <v>519</v>
      </c>
      <c r="F213" s="176" t="s">
        <v>520</v>
      </c>
      <c r="G213" s="12"/>
      <c r="H213" s="12"/>
      <c r="I213" s="168"/>
      <c r="J213" s="177">
        <f>BK213</f>
        <v>0</v>
      </c>
      <c r="K213" s="12"/>
      <c r="L213" s="165"/>
      <c r="M213" s="170"/>
      <c r="N213" s="171"/>
      <c r="O213" s="171"/>
      <c r="P213" s="172">
        <f>SUM(P214:P235)</f>
        <v>0</v>
      </c>
      <c r="Q213" s="171"/>
      <c r="R213" s="172">
        <f>SUM(R214:R235)</f>
        <v>18.378237630000001</v>
      </c>
      <c r="S213" s="171"/>
      <c r="T213" s="173">
        <f>SUM(T214:T235)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66" t="s">
        <v>89</v>
      </c>
      <c r="AT213" s="174" t="s">
        <v>81</v>
      </c>
      <c r="AU213" s="174" t="s">
        <v>91</v>
      </c>
      <c r="AY213" s="166" t="s">
        <v>160</v>
      </c>
      <c r="BK213" s="175">
        <f>SUM(BK214:BK235)</f>
        <v>0</v>
      </c>
    </row>
    <row r="214" s="2" customFormat="1" ht="33" customHeight="1">
      <c r="A214" s="37"/>
      <c r="B214" s="178"/>
      <c r="C214" s="179" t="s">
        <v>357</v>
      </c>
      <c r="D214" s="179" t="s">
        <v>162</v>
      </c>
      <c r="E214" s="180" t="s">
        <v>521</v>
      </c>
      <c r="F214" s="181" t="s">
        <v>522</v>
      </c>
      <c r="G214" s="182" t="s">
        <v>253</v>
      </c>
      <c r="H214" s="183">
        <v>0.27000000000000002</v>
      </c>
      <c r="I214" s="184"/>
      <c r="J214" s="185">
        <f>ROUND(I214*H214,2)</f>
        <v>0</v>
      </c>
      <c r="K214" s="181" t="s">
        <v>245</v>
      </c>
      <c r="L214" s="38"/>
      <c r="M214" s="186" t="s">
        <v>1</v>
      </c>
      <c r="N214" s="187" t="s">
        <v>47</v>
      </c>
      <c r="O214" s="76"/>
      <c r="P214" s="188">
        <f>O214*H214</f>
        <v>0</v>
      </c>
      <c r="Q214" s="188">
        <v>2.3010199999999998</v>
      </c>
      <c r="R214" s="188">
        <f>Q214*H214</f>
        <v>0.62127540000000003</v>
      </c>
      <c r="S214" s="188">
        <v>0</v>
      </c>
      <c r="T214" s="189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90" t="s">
        <v>159</v>
      </c>
      <c r="AT214" s="190" t="s">
        <v>162</v>
      </c>
      <c r="AU214" s="190" t="s">
        <v>173</v>
      </c>
      <c r="AY214" s="18" t="s">
        <v>160</v>
      </c>
      <c r="BE214" s="191">
        <f>IF(N214="základní",J214,0)</f>
        <v>0</v>
      </c>
      <c r="BF214" s="191">
        <f>IF(N214="snížená",J214,0)</f>
        <v>0</v>
      </c>
      <c r="BG214" s="191">
        <f>IF(N214="zákl. přenesená",J214,0)</f>
        <v>0</v>
      </c>
      <c r="BH214" s="191">
        <f>IF(N214="sníž. přenesená",J214,0)</f>
        <v>0</v>
      </c>
      <c r="BI214" s="191">
        <f>IF(N214="nulová",J214,0)</f>
        <v>0</v>
      </c>
      <c r="BJ214" s="18" t="s">
        <v>89</v>
      </c>
      <c r="BK214" s="191">
        <f>ROUND(I214*H214,2)</f>
        <v>0</v>
      </c>
      <c r="BL214" s="18" t="s">
        <v>159</v>
      </c>
      <c r="BM214" s="190" t="s">
        <v>523</v>
      </c>
    </row>
    <row r="215" s="2" customFormat="1">
      <c r="A215" s="37"/>
      <c r="B215" s="38"/>
      <c r="C215" s="37"/>
      <c r="D215" s="192" t="s">
        <v>167</v>
      </c>
      <c r="E215" s="37"/>
      <c r="F215" s="193" t="s">
        <v>524</v>
      </c>
      <c r="G215" s="37"/>
      <c r="H215" s="37"/>
      <c r="I215" s="194"/>
      <c r="J215" s="37"/>
      <c r="K215" s="37"/>
      <c r="L215" s="38"/>
      <c r="M215" s="195"/>
      <c r="N215" s="196"/>
      <c r="O215" s="76"/>
      <c r="P215" s="76"/>
      <c r="Q215" s="76"/>
      <c r="R215" s="76"/>
      <c r="S215" s="76"/>
      <c r="T215" s="77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8" t="s">
        <v>167</v>
      </c>
      <c r="AU215" s="18" t="s">
        <v>173</v>
      </c>
    </row>
    <row r="216" s="15" customFormat="1">
      <c r="A216" s="15"/>
      <c r="B216" s="217"/>
      <c r="C216" s="15"/>
      <c r="D216" s="192" t="s">
        <v>248</v>
      </c>
      <c r="E216" s="218" t="s">
        <v>1</v>
      </c>
      <c r="F216" s="219" t="s">
        <v>442</v>
      </c>
      <c r="G216" s="15"/>
      <c r="H216" s="218" t="s">
        <v>1</v>
      </c>
      <c r="I216" s="220"/>
      <c r="J216" s="15"/>
      <c r="K216" s="15"/>
      <c r="L216" s="217"/>
      <c r="M216" s="221"/>
      <c r="N216" s="222"/>
      <c r="O216" s="222"/>
      <c r="P216" s="222"/>
      <c r="Q216" s="222"/>
      <c r="R216" s="222"/>
      <c r="S216" s="222"/>
      <c r="T216" s="223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18" t="s">
        <v>248</v>
      </c>
      <c r="AU216" s="218" t="s">
        <v>173</v>
      </c>
      <c r="AV216" s="15" t="s">
        <v>89</v>
      </c>
      <c r="AW216" s="15" t="s">
        <v>37</v>
      </c>
      <c r="AX216" s="15" t="s">
        <v>82</v>
      </c>
      <c r="AY216" s="218" t="s">
        <v>160</v>
      </c>
    </row>
    <row r="217" s="13" customFormat="1">
      <c r="A217" s="13"/>
      <c r="B217" s="201"/>
      <c r="C217" s="13"/>
      <c r="D217" s="192" t="s">
        <v>248</v>
      </c>
      <c r="E217" s="202" t="s">
        <v>1</v>
      </c>
      <c r="F217" s="203" t="s">
        <v>443</v>
      </c>
      <c r="G217" s="13"/>
      <c r="H217" s="204">
        <v>0.27000000000000002</v>
      </c>
      <c r="I217" s="205"/>
      <c r="J217" s="13"/>
      <c r="K217" s="13"/>
      <c r="L217" s="201"/>
      <c r="M217" s="206"/>
      <c r="N217" s="207"/>
      <c r="O217" s="207"/>
      <c r="P217" s="207"/>
      <c r="Q217" s="207"/>
      <c r="R217" s="207"/>
      <c r="S217" s="207"/>
      <c r="T217" s="20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02" t="s">
        <v>248</v>
      </c>
      <c r="AU217" s="202" t="s">
        <v>173</v>
      </c>
      <c r="AV217" s="13" t="s">
        <v>91</v>
      </c>
      <c r="AW217" s="13" t="s">
        <v>37</v>
      </c>
      <c r="AX217" s="13" t="s">
        <v>82</v>
      </c>
      <c r="AY217" s="202" t="s">
        <v>160</v>
      </c>
    </row>
    <row r="218" s="14" customFormat="1">
      <c r="A218" s="14"/>
      <c r="B218" s="209"/>
      <c r="C218" s="14"/>
      <c r="D218" s="192" t="s">
        <v>248</v>
      </c>
      <c r="E218" s="210" t="s">
        <v>1</v>
      </c>
      <c r="F218" s="211" t="s">
        <v>250</v>
      </c>
      <c r="G218" s="14"/>
      <c r="H218" s="212">
        <v>0.27000000000000002</v>
      </c>
      <c r="I218" s="213"/>
      <c r="J218" s="14"/>
      <c r="K218" s="14"/>
      <c r="L218" s="209"/>
      <c r="M218" s="214"/>
      <c r="N218" s="215"/>
      <c r="O218" s="215"/>
      <c r="P218" s="215"/>
      <c r="Q218" s="215"/>
      <c r="R218" s="215"/>
      <c r="S218" s="215"/>
      <c r="T218" s="21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10" t="s">
        <v>248</v>
      </c>
      <c r="AU218" s="210" t="s">
        <v>173</v>
      </c>
      <c r="AV218" s="14" t="s">
        <v>159</v>
      </c>
      <c r="AW218" s="14" t="s">
        <v>37</v>
      </c>
      <c r="AX218" s="14" t="s">
        <v>89</v>
      </c>
      <c r="AY218" s="210" t="s">
        <v>160</v>
      </c>
    </row>
    <row r="219" s="2" customFormat="1" ht="33" customHeight="1">
      <c r="A219" s="37"/>
      <c r="B219" s="178"/>
      <c r="C219" s="179" t="s">
        <v>363</v>
      </c>
      <c r="D219" s="179" t="s">
        <v>162</v>
      </c>
      <c r="E219" s="180" t="s">
        <v>525</v>
      </c>
      <c r="F219" s="181" t="s">
        <v>526</v>
      </c>
      <c r="G219" s="182" t="s">
        <v>253</v>
      </c>
      <c r="H219" s="183">
        <v>4.4480000000000004</v>
      </c>
      <c r="I219" s="184"/>
      <c r="J219" s="185">
        <f>ROUND(I219*H219,2)</f>
        <v>0</v>
      </c>
      <c r="K219" s="181" t="s">
        <v>245</v>
      </c>
      <c r="L219" s="38"/>
      <c r="M219" s="186" t="s">
        <v>1</v>
      </c>
      <c r="N219" s="187" t="s">
        <v>47</v>
      </c>
      <c r="O219" s="76"/>
      <c r="P219" s="188">
        <f>O219*H219</f>
        <v>0</v>
      </c>
      <c r="Q219" s="188">
        <v>2.5018699999999998</v>
      </c>
      <c r="R219" s="188">
        <f>Q219*H219</f>
        <v>11.12831776</v>
      </c>
      <c r="S219" s="188">
        <v>0</v>
      </c>
      <c r="T219" s="189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90" t="s">
        <v>159</v>
      </c>
      <c r="AT219" s="190" t="s">
        <v>162</v>
      </c>
      <c r="AU219" s="190" t="s">
        <v>173</v>
      </c>
      <c r="AY219" s="18" t="s">
        <v>160</v>
      </c>
      <c r="BE219" s="191">
        <f>IF(N219="základní",J219,0)</f>
        <v>0</v>
      </c>
      <c r="BF219" s="191">
        <f>IF(N219="snížená",J219,0)</f>
        <v>0</v>
      </c>
      <c r="BG219" s="191">
        <f>IF(N219="zákl. přenesená",J219,0)</f>
        <v>0</v>
      </c>
      <c r="BH219" s="191">
        <f>IF(N219="sníž. přenesená",J219,0)</f>
        <v>0</v>
      </c>
      <c r="BI219" s="191">
        <f>IF(N219="nulová",J219,0)</f>
        <v>0</v>
      </c>
      <c r="BJ219" s="18" t="s">
        <v>89</v>
      </c>
      <c r="BK219" s="191">
        <f>ROUND(I219*H219,2)</f>
        <v>0</v>
      </c>
      <c r="BL219" s="18" t="s">
        <v>159</v>
      </c>
      <c r="BM219" s="190" t="s">
        <v>527</v>
      </c>
    </row>
    <row r="220" s="2" customFormat="1">
      <c r="A220" s="37"/>
      <c r="B220" s="38"/>
      <c r="C220" s="37"/>
      <c r="D220" s="192" t="s">
        <v>167</v>
      </c>
      <c r="E220" s="37"/>
      <c r="F220" s="193" t="s">
        <v>528</v>
      </c>
      <c r="G220" s="37"/>
      <c r="H220" s="37"/>
      <c r="I220" s="194"/>
      <c r="J220" s="37"/>
      <c r="K220" s="37"/>
      <c r="L220" s="38"/>
      <c r="M220" s="195"/>
      <c r="N220" s="196"/>
      <c r="O220" s="76"/>
      <c r="P220" s="76"/>
      <c r="Q220" s="76"/>
      <c r="R220" s="76"/>
      <c r="S220" s="76"/>
      <c r="T220" s="77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8" t="s">
        <v>167</v>
      </c>
      <c r="AU220" s="18" t="s">
        <v>173</v>
      </c>
    </row>
    <row r="221" s="15" customFormat="1">
      <c r="A221" s="15"/>
      <c r="B221" s="217"/>
      <c r="C221" s="15"/>
      <c r="D221" s="192" t="s">
        <v>248</v>
      </c>
      <c r="E221" s="218" t="s">
        <v>1</v>
      </c>
      <c r="F221" s="219" t="s">
        <v>440</v>
      </c>
      <c r="G221" s="15"/>
      <c r="H221" s="218" t="s">
        <v>1</v>
      </c>
      <c r="I221" s="220"/>
      <c r="J221" s="15"/>
      <c r="K221" s="15"/>
      <c r="L221" s="217"/>
      <c r="M221" s="221"/>
      <c r="N221" s="222"/>
      <c r="O221" s="222"/>
      <c r="P221" s="222"/>
      <c r="Q221" s="222"/>
      <c r="R221" s="222"/>
      <c r="S221" s="222"/>
      <c r="T221" s="223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18" t="s">
        <v>248</v>
      </c>
      <c r="AU221" s="218" t="s">
        <v>173</v>
      </c>
      <c r="AV221" s="15" t="s">
        <v>89</v>
      </c>
      <c r="AW221" s="15" t="s">
        <v>37</v>
      </c>
      <c r="AX221" s="15" t="s">
        <v>82</v>
      </c>
      <c r="AY221" s="218" t="s">
        <v>160</v>
      </c>
    </row>
    <row r="222" s="13" customFormat="1">
      <c r="A222" s="13"/>
      <c r="B222" s="201"/>
      <c r="C222" s="13"/>
      <c r="D222" s="192" t="s">
        <v>248</v>
      </c>
      <c r="E222" s="202" t="s">
        <v>1</v>
      </c>
      <c r="F222" s="203" t="s">
        <v>263</v>
      </c>
      <c r="G222" s="13"/>
      <c r="H222" s="204">
        <v>4.4480000000000004</v>
      </c>
      <c r="I222" s="205"/>
      <c r="J222" s="13"/>
      <c r="K222" s="13"/>
      <c r="L222" s="201"/>
      <c r="M222" s="206"/>
      <c r="N222" s="207"/>
      <c r="O222" s="207"/>
      <c r="P222" s="207"/>
      <c r="Q222" s="207"/>
      <c r="R222" s="207"/>
      <c r="S222" s="207"/>
      <c r="T222" s="20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02" t="s">
        <v>248</v>
      </c>
      <c r="AU222" s="202" t="s">
        <v>173</v>
      </c>
      <c r="AV222" s="13" t="s">
        <v>91</v>
      </c>
      <c r="AW222" s="13" t="s">
        <v>37</v>
      </c>
      <c r="AX222" s="13" t="s">
        <v>82</v>
      </c>
      <c r="AY222" s="202" t="s">
        <v>160</v>
      </c>
    </row>
    <row r="223" s="14" customFormat="1">
      <c r="A223" s="14"/>
      <c r="B223" s="209"/>
      <c r="C223" s="14"/>
      <c r="D223" s="192" t="s">
        <v>248</v>
      </c>
      <c r="E223" s="210" t="s">
        <v>1</v>
      </c>
      <c r="F223" s="211" t="s">
        <v>250</v>
      </c>
      <c r="G223" s="14"/>
      <c r="H223" s="212">
        <v>4.4480000000000004</v>
      </c>
      <c r="I223" s="213"/>
      <c r="J223" s="14"/>
      <c r="K223" s="14"/>
      <c r="L223" s="209"/>
      <c r="M223" s="214"/>
      <c r="N223" s="215"/>
      <c r="O223" s="215"/>
      <c r="P223" s="215"/>
      <c r="Q223" s="215"/>
      <c r="R223" s="215"/>
      <c r="S223" s="215"/>
      <c r="T223" s="21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10" t="s">
        <v>248</v>
      </c>
      <c r="AU223" s="210" t="s">
        <v>173</v>
      </c>
      <c r="AV223" s="14" t="s">
        <v>159</v>
      </c>
      <c r="AW223" s="14" t="s">
        <v>37</v>
      </c>
      <c r="AX223" s="14" t="s">
        <v>89</v>
      </c>
      <c r="AY223" s="210" t="s">
        <v>160</v>
      </c>
    </row>
    <row r="224" s="2" customFormat="1" ht="33" customHeight="1">
      <c r="A224" s="37"/>
      <c r="B224" s="178"/>
      <c r="C224" s="179" t="s">
        <v>368</v>
      </c>
      <c r="D224" s="179" t="s">
        <v>162</v>
      </c>
      <c r="E224" s="180" t="s">
        <v>529</v>
      </c>
      <c r="F224" s="181" t="s">
        <v>530</v>
      </c>
      <c r="G224" s="182" t="s">
        <v>253</v>
      </c>
      <c r="H224" s="183">
        <v>4.4480000000000004</v>
      </c>
      <c r="I224" s="184"/>
      <c r="J224" s="185">
        <f>ROUND(I224*H224,2)</f>
        <v>0</v>
      </c>
      <c r="K224" s="181" t="s">
        <v>245</v>
      </c>
      <c r="L224" s="38"/>
      <c r="M224" s="186" t="s">
        <v>1</v>
      </c>
      <c r="N224" s="187" t="s">
        <v>47</v>
      </c>
      <c r="O224" s="76"/>
      <c r="P224" s="188">
        <f>O224*H224</f>
        <v>0</v>
      </c>
      <c r="Q224" s="188">
        <v>0</v>
      </c>
      <c r="R224" s="188">
        <f>Q224*H224</f>
        <v>0</v>
      </c>
      <c r="S224" s="188">
        <v>0</v>
      </c>
      <c r="T224" s="189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90" t="s">
        <v>159</v>
      </c>
      <c r="AT224" s="190" t="s">
        <v>162</v>
      </c>
      <c r="AU224" s="190" t="s">
        <v>173</v>
      </c>
      <c r="AY224" s="18" t="s">
        <v>160</v>
      </c>
      <c r="BE224" s="191">
        <f>IF(N224="základní",J224,0)</f>
        <v>0</v>
      </c>
      <c r="BF224" s="191">
        <f>IF(N224="snížená",J224,0)</f>
        <v>0</v>
      </c>
      <c r="BG224" s="191">
        <f>IF(N224="zákl. přenesená",J224,0)</f>
        <v>0</v>
      </c>
      <c r="BH224" s="191">
        <f>IF(N224="sníž. přenesená",J224,0)</f>
        <v>0</v>
      </c>
      <c r="BI224" s="191">
        <f>IF(N224="nulová",J224,0)</f>
        <v>0</v>
      </c>
      <c r="BJ224" s="18" t="s">
        <v>89</v>
      </c>
      <c r="BK224" s="191">
        <f>ROUND(I224*H224,2)</f>
        <v>0</v>
      </c>
      <c r="BL224" s="18" t="s">
        <v>159</v>
      </c>
      <c r="BM224" s="190" t="s">
        <v>531</v>
      </c>
    </row>
    <row r="225" s="2" customFormat="1">
      <c r="A225" s="37"/>
      <c r="B225" s="38"/>
      <c r="C225" s="37"/>
      <c r="D225" s="192" t="s">
        <v>167</v>
      </c>
      <c r="E225" s="37"/>
      <c r="F225" s="193" t="s">
        <v>532</v>
      </c>
      <c r="G225" s="37"/>
      <c r="H225" s="37"/>
      <c r="I225" s="194"/>
      <c r="J225" s="37"/>
      <c r="K225" s="37"/>
      <c r="L225" s="38"/>
      <c r="M225" s="195"/>
      <c r="N225" s="196"/>
      <c r="O225" s="76"/>
      <c r="P225" s="76"/>
      <c r="Q225" s="76"/>
      <c r="R225" s="76"/>
      <c r="S225" s="76"/>
      <c r="T225" s="77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8" t="s">
        <v>167</v>
      </c>
      <c r="AU225" s="18" t="s">
        <v>173</v>
      </c>
    </row>
    <row r="226" s="2" customFormat="1" ht="16.5" customHeight="1">
      <c r="A226" s="37"/>
      <c r="B226" s="178"/>
      <c r="C226" s="179" t="s">
        <v>374</v>
      </c>
      <c r="D226" s="179" t="s">
        <v>162</v>
      </c>
      <c r="E226" s="180" t="s">
        <v>533</v>
      </c>
      <c r="F226" s="181" t="s">
        <v>534</v>
      </c>
      <c r="G226" s="182" t="s">
        <v>360</v>
      </c>
      <c r="H226" s="183">
        <v>0.21099999999999999</v>
      </c>
      <c r="I226" s="184"/>
      <c r="J226" s="185">
        <f>ROUND(I226*H226,2)</f>
        <v>0</v>
      </c>
      <c r="K226" s="181" t="s">
        <v>245</v>
      </c>
      <c r="L226" s="38"/>
      <c r="M226" s="186" t="s">
        <v>1</v>
      </c>
      <c r="N226" s="187" t="s">
        <v>47</v>
      </c>
      <c r="O226" s="76"/>
      <c r="P226" s="188">
        <f>O226*H226</f>
        <v>0</v>
      </c>
      <c r="Q226" s="188">
        <v>1.06277</v>
      </c>
      <c r="R226" s="188">
        <f>Q226*H226</f>
        <v>0.22424447</v>
      </c>
      <c r="S226" s="188">
        <v>0</v>
      </c>
      <c r="T226" s="189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90" t="s">
        <v>159</v>
      </c>
      <c r="AT226" s="190" t="s">
        <v>162</v>
      </c>
      <c r="AU226" s="190" t="s">
        <v>173</v>
      </c>
      <c r="AY226" s="18" t="s">
        <v>160</v>
      </c>
      <c r="BE226" s="191">
        <f>IF(N226="základní",J226,0)</f>
        <v>0</v>
      </c>
      <c r="BF226" s="191">
        <f>IF(N226="snížená",J226,0)</f>
        <v>0</v>
      </c>
      <c r="BG226" s="191">
        <f>IF(N226="zákl. přenesená",J226,0)</f>
        <v>0</v>
      </c>
      <c r="BH226" s="191">
        <f>IF(N226="sníž. přenesená",J226,0)</f>
        <v>0</v>
      </c>
      <c r="BI226" s="191">
        <f>IF(N226="nulová",J226,0)</f>
        <v>0</v>
      </c>
      <c r="BJ226" s="18" t="s">
        <v>89</v>
      </c>
      <c r="BK226" s="191">
        <f>ROUND(I226*H226,2)</f>
        <v>0</v>
      </c>
      <c r="BL226" s="18" t="s">
        <v>159</v>
      </c>
      <c r="BM226" s="190" t="s">
        <v>535</v>
      </c>
    </row>
    <row r="227" s="2" customFormat="1">
      <c r="A227" s="37"/>
      <c r="B227" s="38"/>
      <c r="C227" s="37"/>
      <c r="D227" s="192" t="s">
        <v>167</v>
      </c>
      <c r="E227" s="37"/>
      <c r="F227" s="193" t="s">
        <v>536</v>
      </c>
      <c r="G227" s="37"/>
      <c r="H227" s="37"/>
      <c r="I227" s="194"/>
      <c r="J227" s="37"/>
      <c r="K227" s="37"/>
      <c r="L227" s="38"/>
      <c r="M227" s="195"/>
      <c r="N227" s="196"/>
      <c r="O227" s="76"/>
      <c r="P227" s="76"/>
      <c r="Q227" s="76"/>
      <c r="R227" s="76"/>
      <c r="S227" s="76"/>
      <c r="T227" s="77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8" t="s">
        <v>167</v>
      </c>
      <c r="AU227" s="18" t="s">
        <v>173</v>
      </c>
    </row>
    <row r="228" s="15" customFormat="1">
      <c r="A228" s="15"/>
      <c r="B228" s="217"/>
      <c r="C228" s="15"/>
      <c r="D228" s="192" t="s">
        <v>248</v>
      </c>
      <c r="E228" s="218" t="s">
        <v>1</v>
      </c>
      <c r="F228" s="219" t="s">
        <v>440</v>
      </c>
      <c r="G228" s="15"/>
      <c r="H228" s="218" t="s">
        <v>1</v>
      </c>
      <c r="I228" s="220"/>
      <c r="J228" s="15"/>
      <c r="K228" s="15"/>
      <c r="L228" s="217"/>
      <c r="M228" s="221"/>
      <c r="N228" s="222"/>
      <c r="O228" s="222"/>
      <c r="P228" s="222"/>
      <c r="Q228" s="222"/>
      <c r="R228" s="222"/>
      <c r="S228" s="222"/>
      <c r="T228" s="223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18" t="s">
        <v>248</v>
      </c>
      <c r="AU228" s="218" t="s">
        <v>173</v>
      </c>
      <c r="AV228" s="15" t="s">
        <v>89</v>
      </c>
      <c r="AW228" s="15" t="s">
        <v>37</v>
      </c>
      <c r="AX228" s="15" t="s">
        <v>82</v>
      </c>
      <c r="AY228" s="218" t="s">
        <v>160</v>
      </c>
    </row>
    <row r="229" s="13" customFormat="1">
      <c r="A229" s="13"/>
      <c r="B229" s="201"/>
      <c r="C229" s="13"/>
      <c r="D229" s="192" t="s">
        <v>248</v>
      </c>
      <c r="E229" s="202" t="s">
        <v>1</v>
      </c>
      <c r="F229" s="203" t="s">
        <v>537</v>
      </c>
      <c r="G229" s="13"/>
      <c r="H229" s="204">
        <v>0.21099999999999999</v>
      </c>
      <c r="I229" s="205"/>
      <c r="J229" s="13"/>
      <c r="K229" s="13"/>
      <c r="L229" s="201"/>
      <c r="M229" s="206"/>
      <c r="N229" s="207"/>
      <c r="O229" s="207"/>
      <c r="P229" s="207"/>
      <c r="Q229" s="207"/>
      <c r="R229" s="207"/>
      <c r="S229" s="207"/>
      <c r="T229" s="20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02" t="s">
        <v>248</v>
      </c>
      <c r="AU229" s="202" t="s">
        <v>173</v>
      </c>
      <c r="AV229" s="13" t="s">
        <v>91</v>
      </c>
      <c r="AW229" s="13" t="s">
        <v>37</v>
      </c>
      <c r="AX229" s="13" t="s">
        <v>82</v>
      </c>
      <c r="AY229" s="202" t="s">
        <v>160</v>
      </c>
    </row>
    <row r="230" s="14" customFormat="1">
      <c r="A230" s="14"/>
      <c r="B230" s="209"/>
      <c r="C230" s="14"/>
      <c r="D230" s="192" t="s">
        <v>248</v>
      </c>
      <c r="E230" s="210" t="s">
        <v>1</v>
      </c>
      <c r="F230" s="211" t="s">
        <v>250</v>
      </c>
      <c r="G230" s="14"/>
      <c r="H230" s="212">
        <v>0.21099999999999999</v>
      </c>
      <c r="I230" s="213"/>
      <c r="J230" s="14"/>
      <c r="K230" s="14"/>
      <c r="L230" s="209"/>
      <c r="M230" s="214"/>
      <c r="N230" s="215"/>
      <c r="O230" s="215"/>
      <c r="P230" s="215"/>
      <c r="Q230" s="215"/>
      <c r="R230" s="215"/>
      <c r="S230" s="215"/>
      <c r="T230" s="216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10" t="s">
        <v>248</v>
      </c>
      <c r="AU230" s="210" t="s">
        <v>173</v>
      </c>
      <c r="AV230" s="14" t="s">
        <v>159</v>
      </c>
      <c r="AW230" s="14" t="s">
        <v>37</v>
      </c>
      <c r="AX230" s="14" t="s">
        <v>89</v>
      </c>
      <c r="AY230" s="210" t="s">
        <v>160</v>
      </c>
    </row>
    <row r="231" s="2" customFormat="1" ht="24.15" customHeight="1">
      <c r="A231" s="37"/>
      <c r="B231" s="178"/>
      <c r="C231" s="179" t="s">
        <v>7</v>
      </c>
      <c r="D231" s="179" t="s">
        <v>162</v>
      </c>
      <c r="E231" s="180" t="s">
        <v>538</v>
      </c>
      <c r="F231" s="181" t="s">
        <v>539</v>
      </c>
      <c r="G231" s="182" t="s">
        <v>253</v>
      </c>
      <c r="H231" s="183">
        <v>2.9649999999999999</v>
      </c>
      <c r="I231" s="184"/>
      <c r="J231" s="185">
        <f>ROUND(I231*H231,2)</f>
        <v>0</v>
      </c>
      <c r="K231" s="181" t="s">
        <v>245</v>
      </c>
      <c r="L231" s="38"/>
      <c r="M231" s="186" t="s">
        <v>1</v>
      </c>
      <c r="N231" s="187" t="s">
        <v>47</v>
      </c>
      <c r="O231" s="76"/>
      <c r="P231" s="188">
        <f>O231*H231</f>
        <v>0</v>
      </c>
      <c r="Q231" s="188">
        <v>2.1600000000000001</v>
      </c>
      <c r="R231" s="188">
        <f>Q231*H231</f>
        <v>6.4043999999999999</v>
      </c>
      <c r="S231" s="188">
        <v>0</v>
      </c>
      <c r="T231" s="189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90" t="s">
        <v>159</v>
      </c>
      <c r="AT231" s="190" t="s">
        <v>162</v>
      </c>
      <c r="AU231" s="190" t="s">
        <v>173</v>
      </c>
      <c r="AY231" s="18" t="s">
        <v>160</v>
      </c>
      <c r="BE231" s="191">
        <f>IF(N231="základní",J231,0)</f>
        <v>0</v>
      </c>
      <c r="BF231" s="191">
        <f>IF(N231="snížená",J231,0)</f>
        <v>0</v>
      </c>
      <c r="BG231" s="191">
        <f>IF(N231="zákl. přenesená",J231,0)</f>
        <v>0</v>
      </c>
      <c r="BH231" s="191">
        <f>IF(N231="sníž. přenesená",J231,0)</f>
        <v>0</v>
      </c>
      <c r="BI231" s="191">
        <f>IF(N231="nulová",J231,0)</f>
        <v>0</v>
      </c>
      <c r="BJ231" s="18" t="s">
        <v>89</v>
      </c>
      <c r="BK231" s="191">
        <f>ROUND(I231*H231,2)</f>
        <v>0</v>
      </c>
      <c r="BL231" s="18" t="s">
        <v>159</v>
      </c>
      <c r="BM231" s="190" t="s">
        <v>540</v>
      </c>
    </row>
    <row r="232" s="2" customFormat="1">
      <c r="A232" s="37"/>
      <c r="B232" s="38"/>
      <c r="C232" s="37"/>
      <c r="D232" s="192" t="s">
        <v>167</v>
      </c>
      <c r="E232" s="37"/>
      <c r="F232" s="193" t="s">
        <v>541</v>
      </c>
      <c r="G232" s="37"/>
      <c r="H232" s="37"/>
      <c r="I232" s="194"/>
      <c r="J232" s="37"/>
      <c r="K232" s="37"/>
      <c r="L232" s="38"/>
      <c r="M232" s="195"/>
      <c r="N232" s="196"/>
      <c r="O232" s="76"/>
      <c r="P232" s="76"/>
      <c r="Q232" s="76"/>
      <c r="R232" s="76"/>
      <c r="S232" s="76"/>
      <c r="T232" s="77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8" t="s">
        <v>167</v>
      </c>
      <c r="AU232" s="18" t="s">
        <v>173</v>
      </c>
    </row>
    <row r="233" s="15" customFormat="1">
      <c r="A233" s="15"/>
      <c r="B233" s="217"/>
      <c r="C233" s="15"/>
      <c r="D233" s="192" t="s">
        <v>248</v>
      </c>
      <c r="E233" s="218" t="s">
        <v>1</v>
      </c>
      <c r="F233" s="219" t="s">
        <v>440</v>
      </c>
      <c r="G233" s="15"/>
      <c r="H233" s="218" t="s">
        <v>1</v>
      </c>
      <c r="I233" s="220"/>
      <c r="J233" s="15"/>
      <c r="K233" s="15"/>
      <c r="L233" s="217"/>
      <c r="M233" s="221"/>
      <c r="N233" s="222"/>
      <c r="O233" s="222"/>
      <c r="P233" s="222"/>
      <c r="Q233" s="222"/>
      <c r="R233" s="222"/>
      <c r="S233" s="222"/>
      <c r="T233" s="223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18" t="s">
        <v>248</v>
      </c>
      <c r="AU233" s="218" t="s">
        <v>173</v>
      </c>
      <c r="AV233" s="15" t="s">
        <v>89</v>
      </c>
      <c r="AW233" s="15" t="s">
        <v>37</v>
      </c>
      <c r="AX233" s="15" t="s">
        <v>82</v>
      </c>
      <c r="AY233" s="218" t="s">
        <v>160</v>
      </c>
    </row>
    <row r="234" s="13" customFormat="1">
      <c r="A234" s="13"/>
      <c r="B234" s="201"/>
      <c r="C234" s="13"/>
      <c r="D234" s="192" t="s">
        <v>248</v>
      </c>
      <c r="E234" s="202" t="s">
        <v>1</v>
      </c>
      <c r="F234" s="203" t="s">
        <v>542</v>
      </c>
      <c r="G234" s="13"/>
      <c r="H234" s="204">
        <v>2.9649999999999999</v>
      </c>
      <c r="I234" s="205"/>
      <c r="J234" s="13"/>
      <c r="K234" s="13"/>
      <c r="L234" s="201"/>
      <c r="M234" s="206"/>
      <c r="N234" s="207"/>
      <c r="O234" s="207"/>
      <c r="P234" s="207"/>
      <c r="Q234" s="207"/>
      <c r="R234" s="207"/>
      <c r="S234" s="207"/>
      <c r="T234" s="20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02" t="s">
        <v>248</v>
      </c>
      <c r="AU234" s="202" t="s">
        <v>173</v>
      </c>
      <c r="AV234" s="13" t="s">
        <v>91</v>
      </c>
      <c r="AW234" s="13" t="s">
        <v>37</v>
      </c>
      <c r="AX234" s="13" t="s">
        <v>82</v>
      </c>
      <c r="AY234" s="202" t="s">
        <v>160</v>
      </c>
    </row>
    <row r="235" s="14" customFormat="1">
      <c r="A235" s="14"/>
      <c r="B235" s="209"/>
      <c r="C235" s="14"/>
      <c r="D235" s="192" t="s">
        <v>248</v>
      </c>
      <c r="E235" s="210" t="s">
        <v>1</v>
      </c>
      <c r="F235" s="211" t="s">
        <v>250</v>
      </c>
      <c r="G235" s="14"/>
      <c r="H235" s="212">
        <v>2.9649999999999999</v>
      </c>
      <c r="I235" s="213"/>
      <c r="J235" s="14"/>
      <c r="K235" s="14"/>
      <c r="L235" s="209"/>
      <c r="M235" s="214"/>
      <c r="N235" s="215"/>
      <c r="O235" s="215"/>
      <c r="P235" s="215"/>
      <c r="Q235" s="215"/>
      <c r="R235" s="215"/>
      <c r="S235" s="215"/>
      <c r="T235" s="216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10" t="s">
        <v>248</v>
      </c>
      <c r="AU235" s="210" t="s">
        <v>173</v>
      </c>
      <c r="AV235" s="14" t="s">
        <v>159</v>
      </c>
      <c r="AW235" s="14" t="s">
        <v>37</v>
      </c>
      <c r="AX235" s="14" t="s">
        <v>89</v>
      </c>
      <c r="AY235" s="210" t="s">
        <v>160</v>
      </c>
    </row>
    <row r="236" s="12" customFormat="1" ht="20.88" customHeight="1">
      <c r="A236" s="12"/>
      <c r="B236" s="165"/>
      <c r="C236" s="12"/>
      <c r="D236" s="166" t="s">
        <v>81</v>
      </c>
      <c r="E236" s="176" t="s">
        <v>543</v>
      </c>
      <c r="F236" s="176" t="s">
        <v>544</v>
      </c>
      <c r="G236" s="12"/>
      <c r="H236" s="12"/>
      <c r="I236" s="168"/>
      <c r="J236" s="177">
        <f>BK236</f>
        <v>0</v>
      </c>
      <c r="K236" s="12"/>
      <c r="L236" s="165"/>
      <c r="M236" s="170"/>
      <c r="N236" s="171"/>
      <c r="O236" s="171"/>
      <c r="P236" s="172">
        <f>SUM(P237:P251)</f>
        <v>0</v>
      </c>
      <c r="Q236" s="171"/>
      <c r="R236" s="172">
        <f>SUM(R237:R251)</f>
        <v>0.20748</v>
      </c>
      <c r="S236" s="171"/>
      <c r="T236" s="173">
        <f>SUM(T237:T251)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66" t="s">
        <v>89</v>
      </c>
      <c r="AT236" s="174" t="s">
        <v>81</v>
      </c>
      <c r="AU236" s="174" t="s">
        <v>91</v>
      </c>
      <c r="AY236" s="166" t="s">
        <v>160</v>
      </c>
      <c r="BK236" s="175">
        <f>SUM(BK237:BK251)</f>
        <v>0</v>
      </c>
    </row>
    <row r="237" s="2" customFormat="1" ht="21.75" customHeight="1">
      <c r="A237" s="37"/>
      <c r="B237" s="178"/>
      <c r="C237" s="179" t="s">
        <v>388</v>
      </c>
      <c r="D237" s="179" t="s">
        <v>162</v>
      </c>
      <c r="E237" s="180" t="s">
        <v>545</v>
      </c>
      <c r="F237" s="181" t="s">
        <v>546</v>
      </c>
      <c r="G237" s="182" t="s">
        <v>295</v>
      </c>
      <c r="H237" s="183">
        <v>4</v>
      </c>
      <c r="I237" s="184"/>
      <c r="J237" s="185">
        <f>ROUND(I237*H237,2)</f>
        <v>0</v>
      </c>
      <c r="K237" s="181" t="s">
        <v>245</v>
      </c>
      <c r="L237" s="38"/>
      <c r="M237" s="186" t="s">
        <v>1</v>
      </c>
      <c r="N237" s="187" t="s">
        <v>47</v>
      </c>
      <c r="O237" s="76"/>
      <c r="P237" s="188">
        <f>O237*H237</f>
        <v>0</v>
      </c>
      <c r="Q237" s="188">
        <v>0.025159999999999998</v>
      </c>
      <c r="R237" s="188">
        <f>Q237*H237</f>
        <v>0.10063999999999999</v>
      </c>
      <c r="S237" s="188">
        <v>0</v>
      </c>
      <c r="T237" s="189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90" t="s">
        <v>159</v>
      </c>
      <c r="AT237" s="190" t="s">
        <v>162</v>
      </c>
      <c r="AU237" s="190" t="s">
        <v>173</v>
      </c>
      <c r="AY237" s="18" t="s">
        <v>160</v>
      </c>
      <c r="BE237" s="191">
        <f>IF(N237="základní",J237,0)</f>
        <v>0</v>
      </c>
      <c r="BF237" s="191">
        <f>IF(N237="snížená",J237,0)</f>
        <v>0</v>
      </c>
      <c r="BG237" s="191">
        <f>IF(N237="zákl. přenesená",J237,0)</f>
        <v>0</v>
      </c>
      <c r="BH237" s="191">
        <f>IF(N237="sníž. přenesená",J237,0)</f>
        <v>0</v>
      </c>
      <c r="BI237" s="191">
        <f>IF(N237="nulová",J237,0)</f>
        <v>0</v>
      </c>
      <c r="BJ237" s="18" t="s">
        <v>89</v>
      </c>
      <c r="BK237" s="191">
        <f>ROUND(I237*H237,2)</f>
        <v>0</v>
      </c>
      <c r="BL237" s="18" t="s">
        <v>159</v>
      </c>
      <c r="BM237" s="190" t="s">
        <v>547</v>
      </c>
    </row>
    <row r="238" s="2" customFormat="1">
      <c r="A238" s="37"/>
      <c r="B238" s="38"/>
      <c r="C238" s="37"/>
      <c r="D238" s="192" t="s">
        <v>167</v>
      </c>
      <c r="E238" s="37"/>
      <c r="F238" s="193" t="s">
        <v>548</v>
      </c>
      <c r="G238" s="37"/>
      <c r="H238" s="37"/>
      <c r="I238" s="194"/>
      <c r="J238" s="37"/>
      <c r="K238" s="37"/>
      <c r="L238" s="38"/>
      <c r="M238" s="195"/>
      <c r="N238" s="196"/>
      <c r="O238" s="76"/>
      <c r="P238" s="76"/>
      <c r="Q238" s="76"/>
      <c r="R238" s="76"/>
      <c r="S238" s="76"/>
      <c r="T238" s="77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8" t="s">
        <v>167</v>
      </c>
      <c r="AU238" s="18" t="s">
        <v>173</v>
      </c>
    </row>
    <row r="239" s="15" customFormat="1">
      <c r="A239" s="15"/>
      <c r="B239" s="217"/>
      <c r="C239" s="15"/>
      <c r="D239" s="192" t="s">
        <v>248</v>
      </c>
      <c r="E239" s="218" t="s">
        <v>1</v>
      </c>
      <c r="F239" s="219" t="s">
        <v>304</v>
      </c>
      <c r="G239" s="15"/>
      <c r="H239" s="218" t="s">
        <v>1</v>
      </c>
      <c r="I239" s="220"/>
      <c r="J239" s="15"/>
      <c r="K239" s="15"/>
      <c r="L239" s="217"/>
      <c r="M239" s="221"/>
      <c r="N239" s="222"/>
      <c r="O239" s="222"/>
      <c r="P239" s="222"/>
      <c r="Q239" s="222"/>
      <c r="R239" s="222"/>
      <c r="S239" s="222"/>
      <c r="T239" s="223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18" t="s">
        <v>248</v>
      </c>
      <c r="AU239" s="218" t="s">
        <v>173</v>
      </c>
      <c r="AV239" s="15" t="s">
        <v>89</v>
      </c>
      <c r="AW239" s="15" t="s">
        <v>37</v>
      </c>
      <c r="AX239" s="15" t="s">
        <v>82</v>
      </c>
      <c r="AY239" s="218" t="s">
        <v>160</v>
      </c>
    </row>
    <row r="240" s="13" customFormat="1">
      <c r="A240" s="13"/>
      <c r="B240" s="201"/>
      <c r="C240" s="13"/>
      <c r="D240" s="192" t="s">
        <v>248</v>
      </c>
      <c r="E240" s="202" t="s">
        <v>1</v>
      </c>
      <c r="F240" s="203" t="s">
        <v>173</v>
      </c>
      <c r="G240" s="13"/>
      <c r="H240" s="204">
        <v>3</v>
      </c>
      <c r="I240" s="205"/>
      <c r="J240" s="13"/>
      <c r="K240" s="13"/>
      <c r="L240" s="201"/>
      <c r="M240" s="206"/>
      <c r="N240" s="207"/>
      <c r="O240" s="207"/>
      <c r="P240" s="207"/>
      <c r="Q240" s="207"/>
      <c r="R240" s="207"/>
      <c r="S240" s="207"/>
      <c r="T240" s="20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02" t="s">
        <v>248</v>
      </c>
      <c r="AU240" s="202" t="s">
        <v>173</v>
      </c>
      <c r="AV240" s="13" t="s">
        <v>91</v>
      </c>
      <c r="AW240" s="13" t="s">
        <v>37</v>
      </c>
      <c r="AX240" s="13" t="s">
        <v>82</v>
      </c>
      <c r="AY240" s="202" t="s">
        <v>160</v>
      </c>
    </row>
    <row r="241" s="15" customFormat="1">
      <c r="A241" s="15"/>
      <c r="B241" s="217"/>
      <c r="C241" s="15"/>
      <c r="D241" s="192" t="s">
        <v>248</v>
      </c>
      <c r="E241" s="218" t="s">
        <v>1</v>
      </c>
      <c r="F241" s="219" t="s">
        <v>413</v>
      </c>
      <c r="G241" s="15"/>
      <c r="H241" s="218" t="s">
        <v>1</v>
      </c>
      <c r="I241" s="220"/>
      <c r="J241" s="15"/>
      <c r="K241" s="15"/>
      <c r="L241" s="217"/>
      <c r="M241" s="221"/>
      <c r="N241" s="222"/>
      <c r="O241" s="222"/>
      <c r="P241" s="222"/>
      <c r="Q241" s="222"/>
      <c r="R241" s="222"/>
      <c r="S241" s="222"/>
      <c r="T241" s="223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18" t="s">
        <v>248</v>
      </c>
      <c r="AU241" s="218" t="s">
        <v>173</v>
      </c>
      <c r="AV241" s="15" t="s">
        <v>89</v>
      </c>
      <c r="AW241" s="15" t="s">
        <v>37</v>
      </c>
      <c r="AX241" s="15" t="s">
        <v>82</v>
      </c>
      <c r="AY241" s="218" t="s">
        <v>160</v>
      </c>
    </row>
    <row r="242" s="13" customFormat="1">
      <c r="A242" s="13"/>
      <c r="B242" s="201"/>
      <c r="C242" s="13"/>
      <c r="D242" s="192" t="s">
        <v>248</v>
      </c>
      <c r="E242" s="202" t="s">
        <v>1</v>
      </c>
      <c r="F242" s="203" t="s">
        <v>89</v>
      </c>
      <c r="G242" s="13"/>
      <c r="H242" s="204">
        <v>1</v>
      </c>
      <c r="I242" s="205"/>
      <c r="J242" s="13"/>
      <c r="K242" s="13"/>
      <c r="L242" s="201"/>
      <c r="M242" s="206"/>
      <c r="N242" s="207"/>
      <c r="O242" s="207"/>
      <c r="P242" s="207"/>
      <c r="Q242" s="207"/>
      <c r="R242" s="207"/>
      <c r="S242" s="207"/>
      <c r="T242" s="20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02" t="s">
        <v>248</v>
      </c>
      <c r="AU242" s="202" t="s">
        <v>173</v>
      </c>
      <c r="AV242" s="13" t="s">
        <v>91</v>
      </c>
      <c r="AW242" s="13" t="s">
        <v>37</v>
      </c>
      <c r="AX242" s="13" t="s">
        <v>82</v>
      </c>
      <c r="AY242" s="202" t="s">
        <v>160</v>
      </c>
    </row>
    <row r="243" s="14" customFormat="1">
      <c r="A243" s="14"/>
      <c r="B243" s="209"/>
      <c r="C243" s="14"/>
      <c r="D243" s="192" t="s">
        <v>248</v>
      </c>
      <c r="E243" s="210" t="s">
        <v>1</v>
      </c>
      <c r="F243" s="211" t="s">
        <v>250</v>
      </c>
      <c r="G243" s="14"/>
      <c r="H243" s="212">
        <v>4</v>
      </c>
      <c r="I243" s="213"/>
      <c r="J243" s="14"/>
      <c r="K243" s="14"/>
      <c r="L243" s="209"/>
      <c r="M243" s="214"/>
      <c r="N243" s="215"/>
      <c r="O243" s="215"/>
      <c r="P243" s="215"/>
      <c r="Q243" s="215"/>
      <c r="R243" s="215"/>
      <c r="S243" s="215"/>
      <c r="T243" s="21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10" t="s">
        <v>248</v>
      </c>
      <c r="AU243" s="210" t="s">
        <v>173</v>
      </c>
      <c r="AV243" s="14" t="s">
        <v>159</v>
      </c>
      <c r="AW243" s="14" t="s">
        <v>37</v>
      </c>
      <c r="AX243" s="14" t="s">
        <v>89</v>
      </c>
      <c r="AY243" s="210" t="s">
        <v>160</v>
      </c>
    </row>
    <row r="244" s="2" customFormat="1" ht="24.15" customHeight="1">
      <c r="A244" s="37"/>
      <c r="B244" s="178"/>
      <c r="C244" s="227" t="s">
        <v>397</v>
      </c>
      <c r="D244" s="227" t="s">
        <v>549</v>
      </c>
      <c r="E244" s="228" t="s">
        <v>550</v>
      </c>
      <c r="F244" s="229" t="s">
        <v>551</v>
      </c>
      <c r="G244" s="230" t="s">
        <v>295</v>
      </c>
      <c r="H244" s="231">
        <v>3</v>
      </c>
      <c r="I244" s="232"/>
      <c r="J244" s="233">
        <f>ROUND(I244*H244,2)</f>
        <v>0</v>
      </c>
      <c r="K244" s="229" t="s">
        <v>1</v>
      </c>
      <c r="L244" s="234"/>
      <c r="M244" s="235" t="s">
        <v>1</v>
      </c>
      <c r="N244" s="236" t="s">
        <v>47</v>
      </c>
      <c r="O244" s="76"/>
      <c r="P244" s="188">
        <f>O244*H244</f>
        <v>0</v>
      </c>
      <c r="Q244" s="188">
        <v>0.014999999999999999</v>
      </c>
      <c r="R244" s="188">
        <f>Q244*H244</f>
        <v>0.044999999999999998</v>
      </c>
      <c r="S244" s="188">
        <v>0</v>
      </c>
      <c r="T244" s="189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90" t="s">
        <v>197</v>
      </c>
      <c r="AT244" s="190" t="s">
        <v>549</v>
      </c>
      <c r="AU244" s="190" t="s">
        <v>173</v>
      </c>
      <c r="AY244" s="18" t="s">
        <v>160</v>
      </c>
      <c r="BE244" s="191">
        <f>IF(N244="základní",J244,0)</f>
        <v>0</v>
      </c>
      <c r="BF244" s="191">
        <f>IF(N244="snížená",J244,0)</f>
        <v>0</v>
      </c>
      <c r="BG244" s="191">
        <f>IF(N244="zákl. přenesená",J244,0)</f>
        <v>0</v>
      </c>
      <c r="BH244" s="191">
        <f>IF(N244="sníž. přenesená",J244,0)</f>
        <v>0</v>
      </c>
      <c r="BI244" s="191">
        <f>IF(N244="nulová",J244,0)</f>
        <v>0</v>
      </c>
      <c r="BJ244" s="18" t="s">
        <v>89</v>
      </c>
      <c r="BK244" s="191">
        <f>ROUND(I244*H244,2)</f>
        <v>0</v>
      </c>
      <c r="BL244" s="18" t="s">
        <v>159</v>
      </c>
      <c r="BM244" s="190" t="s">
        <v>552</v>
      </c>
    </row>
    <row r="245" s="2" customFormat="1" ht="16.5" customHeight="1">
      <c r="A245" s="37"/>
      <c r="B245" s="178"/>
      <c r="C245" s="227" t="s">
        <v>405</v>
      </c>
      <c r="D245" s="227" t="s">
        <v>549</v>
      </c>
      <c r="E245" s="228" t="s">
        <v>553</v>
      </c>
      <c r="F245" s="229" t="s">
        <v>554</v>
      </c>
      <c r="G245" s="230" t="s">
        <v>295</v>
      </c>
      <c r="H245" s="231">
        <v>1</v>
      </c>
      <c r="I245" s="232"/>
      <c r="J245" s="233">
        <f>ROUND(I245*H245,2)</f>
        <v>0</v>
      </c>
      <c r="K245" s="229" t="s">
        <v>1</v>
      </c>
      <c r="L245" s="234"/>
      <c r="M245" s="235" t="s">
        <v>1</v>
      </c>
      <c r="N245" s="236" t="s">
        <v>47</v>
      </c>
      <c r="O245" s="76"/>
      <c r="P245" s="188">
        <f>O245*H245</f>
        <v>0</v>
      </c>
      <c r="Q245" s="188">
        <v>0.014999999999999999</v>
      </c>
      <c r="R245" s="188">
        <f>Q245*H245</f>
        <v>0.014999999999999999</v>
      </c>
      <c r="S245" s="188">
        <v>0</v>
      </c>
      <c r="T245" s="189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90" t="s">
        <v>197</v>
      </c>
      <c r="AT245" s="190" t="s">
        <v>549</v>
      </c>
      <c r="AU245" s="190" t="s">
        <v>173</v>
      </c>
      <c r="AY245" s="18" t="s">
        <v>160</v>
      </c>
      <c r="BE245" s="191">
        <f>IF(N245="základní",J245,0)</f>
        <v>0</v>
      </c>
      <c r="BF245" s="191">
        <f>IF(N245="snížená",J245,0)</f>
        <v>0</v>
      </c>
      <c r="BG245" s="191">
        <f>IF(N245="zákl. přenesená",J245,0)</f>
        <v>0</v>
      </c>
      <c r="BH245" s="191">
        <f>IF(N245="sníž. přenesená",J245,0)</f>
        <v>0</v>
      </c>
      <c r="BI245" s="191">
        <f>IF(N245="nulová",J245,0)</f>
        <v>0</v>
      </c>
      <c r="BJ245" s="18" t="s">
        <v>89</v>
      </c>
      <c r="BK245" s="191">
        <f>ROUND(I245*H245,2)</f>
        <v>0</v>
      </c>
      <c r="BL245" s="18" t="s">
        <v>159</v>
      </c>
      <c r="BM245" s="190" t="s">
        <v>555</v>
      </c>
    </row>
    <row r="246" s="2" customFormat="1">
      <c r="A246" s="37"/>
      <c r="B246" s="38"/>
      <c r="C246" s="37"/>
      <c r="D246" s="192" t="s">
        <v>167</v>
      </c>
      <c r="E246" s="37"/>
      <c r="F246" s="193" t="s">
        <v>554</v>
      </c>
      <c r="G246" s="37"/>
      <c r="H246" s="37"/>
      <c r="I246" s="194"/>
      <c r="J246" s="37"/>
      <c r="K246" s="37"/>
      <c r="L246" s="38"/>
      <c r="M246" s="195"/>
      <c r="N246" s="196"/>
      <c r="O246" s="76"/>
      <c r="P246" s="76"/>
      <c r="Q246" s="76"/>
      <c r="R246" s="76"/>
      <c r="S246" s="76"/>
      <c r="T246" s="77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8" t="s">
        <v>167</v>
      </c>
      <c r="AU246" s="18" t="s">
        <v>173</v>
      </c>
    </row>
    <row r="247" s="2" customFormat="1" ht="21.75" customHeight="1">
      <c r="A247" s="37"/>
      <c r="B247" s="178"/>
      <c r="C247" s="179" t="s">
        <v>417</v>
      </c>
      <c r="D247" s="179" t="s">
        <v>162</v>
      </c>
      <c r="E247" s="180" t="s">
        <v>556</v>
      </c>
      <c r="F247" s="181" t="s">
        <v>557</v>
      </c>
      <c r="G247" s="182" t="s">
        <v>295</v>
      </c>
      <c r="H247" s="183">
        <v>1</v>
      </c>
      <c r="I247" s="184"/>
      <c r="J247" s="185">
        <f>ROUND(I247*H247,2)</f>
        <v>0</v>
      </c>
      <c r="K247" s="181" t="s">
        <v>245</v>
      </c>
      <c r="L247" s="38"/>
      <c r="M247" s="186" t="s">
        <v>1</v>
      </c>
      <c r="N247" s="187" t="s">
        <v>47</v>
      </c>
      <c r="O247" s="76"/>
      <c r="P247" s="188">
        <f>O247*H247</f>
        <v>0</v>
      </c>
      <c r="Q247" s="188">
        <v>0.04684</v>
      </c>
      <c r="R247" s="188">
        <f>Q247*H247</f>
        <v>0.04684</v>
      </c>
      <c r="S247" s="188">
        <v>0</v>
      </c>
      <c r="T247" s="189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90" t="s">
        <v>159</v>
      </c>
      <c r="AT247" s="190" t="s">
        <v>162</v>
      </c>
      <c r="AU247" s="190" t="s">
        <v>173</v>
      </c>
      <c r="AY247" s="18" t="s">
        <v>160</v>
      </c>
      <c r="BE247" s="191">
        <f>IF(N247="základní",J247,0)</f>
        <v>0</v>
      </c>
      <c r="BF247" s="191">
        <f>IF(N247="snížená",J247,0)</f>
        <v>0</v>
      </c>
      <c r="BG247" s="191">
        <f>IF(N247="zákl. přenesená",J247,0)</f>
        <v>0</v>
      </c>
      <c r="BH247" s="191">
        <f>IF(N247="sníž. přenesená",J247,0)</f>
        <v>0</v>
      </c>
      <c r="BI247" s="191">
        <f>IF(N247="nulová",J247,0)</f>
        <v>0</v>
      </c>
      <c r="BJ247" s="18" t="s">
        <v>89</v>
      </c>
      <c r="BK247" s="191">
        <f>ROUND(I247*H247,2)</f>
        <v>0</v>
      </c>
      <c r="BL247" s="18" t="s">
        <v>159</v>
      </c>
      <c r="BM247" s="190" t="s">
        <v>558</v>
      </c>
    </row>
    <row r="248" s="2" customFormat="1">
      <c r="A248" s="37"/>
      <c r="B248" s="38"/>
      <c r="C248" s="37"/>
      <c r="D248" s="192" t="s">
        <v>167</v>
      </c>
      <c r="E248" s="37"/>
      <c r="F248" s="193" t="s">
        <v>559</v>
      </c>
      <c r="G248" s="37"/>
      <c r="H248" s="37"/>
      <c r="I248" s="194"/>
      <c r="J248" s="37"/>
      <c r="K248" s="37"/>
      <c r="L248" s="38"/>
      <c r="M248" s="195"/>
      <c r="N248" s="196"/>
      <c r="O248" s="76"/>
      <c r="P248" s="76"/>
      <c r="Q248" s="76"/>
      <c r="R248" s="76"/>
      <c r="S248" s="76"/>
      <c r="T248" s="77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8" t="s">
        <v>167</v>
      </c>
      <c r="AU248" s="18" t="s">
        <v>173</v>
      </c>
    </row>
    <row r="249" s="15" customFormat="1">
      <c r="A249" s="15"/>
      <c r="B249" s="217"/>
      <c r="C249" s="15"/>
      <c r="D249" s="192" t="s">
        <v>248</v>
      </c>
      <c r="E249" s="218" t="s">
        <v>1</v>
      </c>
      <c r="F249" s="219" t="s">
        <v>560</v>
      </c>
      <c r="G249" s="15"/>
      <c r="H249" s="218" t="s">
        <v>1</v>
      </c>
      <c r="I249" s="220"/>
      <c r="J249" s="15"/>
      <c r="K249" s="15"/>
      <c r="L249" s="217"/>
      <c r="M249" s="221"/>
      <c r="N249" s="222"/>
      <c r="O249" s="222"/>
      <c r="P249" s="222"/>
      <c r="Q249" s="222"/>
      <c r="R249" s="222"/>
      <c r="S249" s="222"/>
      <c r="T249" s="223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18" t="s">
        <v>248</v>
      </c>
      <c r="AU249" s="218" t="s">
        <v>173</v>
      </c>
      <c r="AV249" s="15" t="s">
        <v>89</v>
      </c>
      <c r="AW249" s="15" t="s">
        <v>37</v>
      </c>
      <c r="AX249" s="15" t="s">
        <v>82</v>
      </c>
      <c r="AY249" s="218" t="s">
        <v>160</v>
      </c>
    </row>
    <row r="250" s="13" customFormat="1">
      <c r="A250" s="13"/>
      <c r="B250" s="201"/>
      <c r="C250" s="13"/>
      <c r="D250" s="192" t="s">
        <v>248</v>
      </c>
      <c r="E250" s="202" t="s">
        <v>1</v>
      </c>
      <c r="F250" s="203" t="s">
        <v>89</v>
      </c>
      <c r="G250" s="13"/>
      <c r="H250" s="204">
        <v>1</v>
      </c>
      <c r="I250" s="205"/>
      <c r="J250" s="13"/>
      <c r="K250" s="13"/>
      <c r="L250" s="201"/>
      <c r="M250" s="206"/>
      <c r="N250" s="207"/>
      <c r="O250" s="207"/>
      <c r="P250" s="207"/>
      <c r="Q250" s="207"/>
      <c r="R250" s="207"/>
      <c r="S250" s="207"/>
      <c r="T250" s="20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02" t="s">
        <v>248</v>
      </c>
      <c r="AU250" s="202" t="s">
        <v>173</v>
      </c>
      <c r="AV250" s="13" t="s">
        <v>91</v>
      </c>
      <c r="AW250" s="13" t="s">
        <v>37</v>
      </c>
      <c r="AX250" s="13" t="s">
        <v>82</v>
      </c>
      <c r="AY250" s="202" t="s">
        <v>160</v>
      </c>
    </row>
    <row r="251" s="14" customFormat="1">
      <c r="A251" s="14"/>
      <c r="B251" s="209"/>
      <c r="C251" s="14"/>
      <c r="D251" s="192" t="s">
        <v>248</v>
      </c>
      <c r="E251" s="210" t="s">
        <v>1</v>
      </c>
      <c r="F251" s="211" t="s">
        <v>250</v>
      </c>
      <c r="G251" s="14"/>
      <c r="H251" s="212">
        <v>1</v>
      </c>
      <c r="I251" s="213"/>
      <c r="J251" s="14"/>
      <c r="K251" s="14"/>
      <c r="L251" s="209"/>
      <c r="M251" s="214"/>
      <c r="N251" s="215"/>
      <c r="O251" s="215"/>
      <c r="P251" s="215"/>
      <c r="Q251" s="215"/>
      <c r="R251" s="215"/>
      <c r="S251" s="215"/>
      <c r="T251" s="21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10" t="s">
        <v>248</v>
      </c>
      <c r="AU251" s="210" t="s">
        <v>173</v>
      </c>
      <c r="AV251" s="14" t="s">
        <v>159</v>
      </c>
      <c r="AW251" s="14" t="s">
        <v>37</v>
      </c>
      <c r="AX251" s="14" t="s">
        <v>89</v>
      </c>
      <c r="AY251" s="210" t="s">
        <v>160</v>
      </c>
    </row>
    <row r="252" s="12" customFormat="1" ht="22.8" customHeight="1">
      <c r="A252" s="12"/>
      <c r="B252" s="165"/>
      <c r="C252" s="12"/>
      <c r="D252" s="166" t="s">
        <v>81</v>
      </c>
      <c r="E252" s="176" t="s">
        <v>202</v>
      </c>
      <c r="F252" s="176" t="s">
        <v>241</v>
      </c>
      <c r="G252" s="12"/>
      <c r="H252" s="12"/>
      <c r="I252" s="168"/>
      <c r="J252" s="177">
        <f>BK252</f>
        <v>0</v>
      </c>
      <c r="K252" s="12"/>
      <c r="L252" s="165"/>
      <c r="M252" s="170"/>
      <c r="N252" s="171"/>
      <c r="O252" s="171"/>
      <c r="P252" s="172">
        <f>SUM(P253:P270)</f>
        <v>0</v>
      </c>
      <c r="Q252" s="171"/>
      <c r="R252" s="172">
        <f>SUM(R253:R270)</f>
        <v>0.1212061</v>
      </c>
      <c r="S252" s="171"/>
      <c r="T252" s="173">
        <f>SUM(T253:T270)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166" t="s">
        <v>89</v>
      </c>
      <c r="AT252" s="174" t="s">
        <v>81</v>
      </c>
      <c r="AU252" s="174" t="s">
        <v>89</v>
      </c>
      <c r="AY252" s="166" t="s">
        <v>160</v>
      </c>
      <c r="BK252" s="175">
        <f>SUM(BK253:BK270)</f>
        <v>0</v>
      </c>
    </row>
    <row r="253" s="2" customFormat="1" ht="33" customHeight="1">
      <c r="A253" s="37"/>
      <c r="B253" s="178"/>
      <c r="C253" s="179" t="s">
        <v>561</v>
      </c>
      <c r="D253" s="179" t="s">
        <v>162</v>
      </c>
      <c r="E253" s="180" t="s">
        <v>242</v>
      </c>
      <c r="F253" s="181" t="s">
        <v>243</v>
      </c>
      <c r="G253" s="182" t="s">
        <v>244</v>
      </c>
      <c r="H253" s="183">
        <v>119.29000000000001</v>
      </c>
      <c r="I253" s="184"/>
      <c r="J253" s="185">
        <f>ROUND(I253*H253,2)</f>
        <v>0</v>
      </c>
      <c r="K253" s="181" t="s">
        <v>245</v>
      </c>
      <c r="L253" s="38"/>
      <c r="M253" s="186" t="s">
        <v>1</v>
      </c>
      <c r="N253" s="187" t="s">
        <v>47</v>
      </c>
      <c r="O253" s="76"/>
      <c r="P253" s="188">
        <f>O253*H253</f>
        <v>0</v>
      </c>
      <c r="Q253" s="188">
        <v>0.00012999999999999999</v>
      </c>
      <c r="R253" s="188">
        <f>Q253*H253</f>
        <v>0.015507699999999999</v>
      </c>
      <c r="S253" s="188">
        <v>0</v>
      </c>
      <c r="T253" s="189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90" t="s">
        <v>159</v>
      </c>
      <c r="AT253" s="190" t="s">
        <v>162</v>
      </c>
      <c r="AU253" s="190" t="s">
        <v>91</v>
      </c>
      <c r="AY253" s="18" t="s">
        <v>160</v>
      </c>
      <c r="BE253" s="191">
        <f>IF(N253="základní",J253,0)</f>
        <v>0</v>
      </c>
      <c r="BF253" s="191">
        <f>IF(N253="snížená",J253,0)</f>
        <v>0</v>
      </c>
      <c r="BG253" s="191">
        <f>IF(N253="zákl. přenesená",J253,0)</f>
        <v>0</v>
      </c>
      <c r="BH253" s="191">
        <f>IF(N253="sníž. přenesená",J253,0)</f>
        <v>0</v>
      </c>
      <c r="BI253" s="191">
        <f>IF(N253="nulová",J253,0)</f>
        <v>0</v>
      </c>
      <c r="BJ253" s="18" t="s">
        <v>89</v>
      </c>
      <c r="BK253" s="191">
        <f>ROUND(I253*H253,2)</f>
        <v>0</v>
      </c>
      <c r="BL253" s="18" t="s">
        <v>159</v>
      </c>
      <c r="BM253" s="190" t="s">
        <v>562</v>
      </c>
    </row>
    <row r="254" s="2" customFormat="1">
      <c r="A254" s="37"/>
      <c r="B254" s="38"/>
      <c r="C254" s="37"/>
      <c r="D254" s="192" t="s">
        <v>167</v>
      </c>
      <c r="E254" s="37"/>
      <c r="F254" s="193" t="s">
        <v>247</v>
      </c>
      <c r="G254" s="37"/>
      <c r="H254" s="37"/>
      <c r="I254" s="194"/>
      <c r="J254" s="37"/>
      <c r="K254" s="37"/>
      <c r="L254" s="38"/>
      <c r="M254" s="195"/>
      <c r="N254" s="196"/>
      <c r="O254" s="76"/>
      <c r="P254" s="76"/>
      <c r="Q254" s="76"/>
      <c r="R254" s="76"/>
      <c r="S254" s="76"/>
      <c r="T254" s="77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8" t="s">
        <v>167</v>
      </c>
      <c r="AU254" s="18" t="s">
        <v>91</v>
      </c>
    </row>
    <row r="255" s="13" customFormat="1">
      <c r="A255" s="13"/>
      <c r="B255" s="201"/>
      <c r="C255" s="13"/>
      <c r="D255" s="192" t="s">
        <v>248</v>
      </c>
      <c r="E255" s="202" t="s">
        <v>1</v>
      </c>
      <c r="F255" s="203" t="s">
        <v>249</v>
      </c>
      <c r="G255" s="13"/>
      <c r="H255" s="204">
        <v>119.29000000000001</v>
      </c>
      <c r="I255" s="205"/>
      <c r="J255" s="13"/>
      <c r="K255" s="13"/>
      <c r="L255" s="201"/>
      <c r="M255" s="206"/>
      <c r="N255" s="207"/>
      <c r="O255" s="207"/>
      <c r="P255" s="207"/>
      <c r="Q255" s="207"/>
      <c r="R255" s="207"/>
      <c r="S255" s="207"/>
      <c r="T255" s="20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02" t="s">
        <v>248</v>
      </c>
      <c r="AU255" s="202" t="s">
        <v>91</v>
      </c>
      <c r="AV255" s="13" t="s">
        <v>91</v>
      </c>
      <c r="AW255" s="13" t="s">
        <v>37</v>
      </c>
      <c r="AX255" s="13" t="s">
        <v>82</v>
      </c>
      <c r="AY255" s="202" t="s">
        <v>160</v>
      </c>
    </row>
    <row r="256" s="14" customFormat="1">
      <c r="A256" s="14"/>
      <c r="B256" s="209"/>
      <c r="C256" s="14"/>
      <c r="D256" s="192" t="s">
        <v>248</v>
      </c>
      <c r="E256" s="210" t="s">
        <v>1</v>
      </c>
      <c r="F256" s="211" t="s">
        <v>250</v>
      </c>
      <c r="G256" s="14"/>
      <c r="H256" s="212">
        <v>119.29000000000001</v>
      </c>
      <c r="I256" s="213"/>
      <c r="J256" s="14"/>
      <c r="K256" s="14"/>
      <c r="L256" s="209"/>
      <c r="M256" s="214"/>
      <c r="N256" s="215"/>
      <c r="O256" s="215"/>
      <c r="P256" s="215"/>
      <c r="Q256" s="215"/>
      <c r="R256" s="215"/>
      <c r="S256" s="215"/>
      <c r="T256" s="216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10" t="s">
        <v>248</v>
      </c>
      <c r="AU256" s="210" t="s">
        <v>91</v>
      </c>
      <c r="AV256" s="14" t="s">
        <v>159</v>
      </c>
      <c r="AW256" s="14" t="s">
        <v>37</v>
      </c>
      <c r="AX256" s="14" t="s">
        <v>89</v>
      </c>
      <c r="AY256" s="210" t="s">
        <v>160</v>
      </c>
    </row>
    <row r="257" s="2" customFormat="1" ht="24.15" customHeight="1">
      <c r="A257" s="37"/>
      <c r="B257" s="178"/>
      <c r="C257" s="179" t="s">
        <v>563</v>
      </c>
      <c r="D257" s="179" t="s">
        <v>162</v>
      </c>
      <c r="E257" s="180" t="s">
        <v>564</v>
      </c>
      <c r="F257" s="181" t="s">
        <v>565</v>
      </c>
      <c r="G257" s="182" t="s">
        <v>244</v>
      </c>
      <c r="H257" s="183">
        <v>166.46000000000001</v>
      </c>
      <c r="I257" s="184"/>
      <c r="J257" s="185">
        <f>ROUND(I257*H257,2)</f>
        <v>0</v>
      </c>
      <c r="K257" s="181" t="s">
        <v>245</v>
      </c>
      <c r="L257" s="38"/>
      <c r="M257" s="186" t="s">
        <v>1</v>
      </c>
      <c r="N257" s="187" t="s">
        <v>47</v>
      </c>
      <c r="O257" s="76"/>
      <c r="P257" s="188">
        <f>O257*H257</f>
        <v>0</v>
      </c>
      <c r="Q257" s="188">
        <v>4.0000000000000003E-05</v>
      </c>
      <c r="R257" s="188">
        <f>Q257*H257</f>
        <v>0.0066584000000000009</v>
      </c>
      <c r="S257" s="188">
        <v>0</v>
      </c>
      <c r="T257" s="189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90" t="s">
        <v>159</v>
      </c>
      <c r="AT257" s="190" t="s">
        <v>162</v>
      </c>
      <c r="AU257" s="190" t="s">
        <v>91</v>
      </c>
      <c r="AY257" s="18" t="s">
        <v>160</v>
      </c>
      <c r="BE257" s="191">
        <f>IF(N257="základní",J257,0)</f>
        <v>0</v>
      </c>
      <c r="BF257" s="191">
        <f>IF(N257="snížená",J257,0)</f>
        <v>0</v>
      </c>
      <c r="BG257" s="191">
        <f>IF(N257="zákl. přenesená",J257,0)</f>
        <v>0</v>
      </c>
      <c r="BH257" s="191">
        <f>IF(N257="sníž. přenesená",J257,0)</f>
        <v>0</v>
      </c>
      <c r="BI257" s="191">
        <f>IF(N257="nulová",J257,0)</f>
        <v>0</v>
      </c>
      <c r="BJ257" s="18" t="s">
        <v>89</v>
      </c>
      <c r="BK257" s="191">
        <f>ROUND(I257*H257,2)</f>
        <v>0</v>
      </c>
      <c r="BL257" s="18" t="s">
        <v>159</v>
      </c>
      <c r="BM257" s="190" t="s">
        <v>566</v>
      </c>
    </row>
    <row r="258" s="2" customFormat="1">
      <c r="A258" s="37"/>
      <c r="B258" s="38"/>
      <c r="C258" s="37"/>
      <c r="D258" s="192" t="s">
        <v>167</v>
      </c>
      <c r="E258" s="37"/>
      <c r="F258" s="193" t="s">
        <v>567</v>
      </c>
      <c r="G258" s="37"/>
      <c r="H258" s="37"/>
      <c r="I258" s="194"/>
      <c r="J258" s="37"/>
      <c r="K258" s="37"/>
      <c r="L258" s="38"/>
      <c r="M258" s="195"/>
      <c r="N258" s="196"/>
      <c r="O258" s="76"/>
      <c r="P258" s="76"/>
      <c r="Q258" s="76"/>
      <c r="R258" s="76"/>
      <c r="S258" s="76"/>
      <c r="T258" s="77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8" t="s">
        <v>167</v>
      </c>
      <c r="AU258" s="18" t="s">
        <v>91</v>
      </c>
    </row>
    <row r="259" s="2" customFormat="1" ht="21.75" customHeight="1">
      <c r="A259" s="37"/>
      <c r="B259" s="178"/>
      <c r="C259" s="179" t="s">
        <v>568</v>
      </c>
      <c r="D259" s="179" t="s">
        <v>162</v>
      </c>
      <c r="E259" s="180" t="s">
        <v>569</v>
      </c>
      <c r="F259" s="181" t="s">
        <v>570</v>
      </c>
      <c r="G259" s="182" t="s">
        <v>295</v>
      </c>
      <c r="H259" s="183">
        <v>1</v>
      </c>
      <c r="I259" s="184"/>
      <c r="J259" s="185">
        <f>ROUND(I259*H259,2)</f>
        <v>0</v>
      </c>
      <c r="K259" s="181" t="s">
        <v>245</v>
      </c>
      <c r="L259" s="38"/>
      <c r="M259" s="186" t="s">
        <v>1</v>
      </c>
      <c r="N259" s="187" t="s">
        <v>47</v>
      </c>
      <c r="O259" s="76"/>
      <c r="P259" s="188">
        <f>O259*H259</f>
        <v>0</v>
      </c>
      <c r="Q259" s="188">
        <v>0.00068000000000000005</v>
      </c>
      <c r="R259" s="188">
        <f>Q259*H259</f>
        <v>0.00068000000000000005</v>
      </c>
      <c r="S259" s="188">
        <v>0</v>
      </c>
      <c r="T259" s="189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190" t="s">
        <v>159</v>
      </c>
      <c r="AT259" s="190" t="s">
        <v>162</v>
      </c>
      <c r="AU259" s="190" t="s">
        <v>91</v>
      </c>
      <c r="AY259" s="18" t="s">
        <v>160</v>
      </c>
      <c r="BE259" s="191">
        <f>IF(N259="základní",J259,0)</f>
        <v>0</v>
      </c>
      <c r="BF259" s="191">
        <f>IF(N259="snížená",J259,0)</f>
        <v>0</v>
      </c>
      <c r="BG259" s="191">
        <f>IF(N259="zákl. přenesená",J259,0)</f>
        <v>0</v>
      </c>
      <c r="BH259" s="191">
        <f>IF(N259="sníž. přenesená",J259,0)</f>
        <v>0</v>
      </c>
      <c r="BI259" s="191">
        <f>IF(N259="nulová",J259,0)</f>
        <v>0</v>
      </c>
      <c r="BJ259" s="18" t="s">
        <v>89</v>
      </c>
      <c r="BK259" s="191">
        <f>ROUND(I259*H259,2)</f>
        <v>0</v>
      </c>
      <c r="BL259" s="18" t="s">
        <v>159</v>
      </c>
      <c r="BM259" s="190" t="s">
        <v>571</v>
      </c>
    </row>
    <row r="260" s="2" customFormat="1">
      <c r="A260" s="37"/>
      <c r="B260" s="38"/>
      <c r="C260" s="37"/>
      <c r="D260" s="192" t="s">
        <v>167</v>
      </c>
      <c r="E260" s="37"/>
      <c r="F260" s="193" t="s">
        <v>572</v>
      </c>
      <c r="G260" s="37"/>
      <c r="H260" s="37"/>
      <c r="I260" s="194"/>
      <c r="J260" s="37"/>
      <c r="K260" s="37"/>
      <c r="L260" s="38"/>
      <c r="M260" s="195"/>
      <c r="N260" s="196"/>
      <c r="O260" s="76"/>
      <c r="P260" s="76"/>
      <c r="Q260" s="76"/>
      <c r="R260" s="76"/>
      <c r="S260" s="76"/>
      <c r="T260" s="77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8" t="s">
        <v>167</v>
      </c>
      <c r="AU260" s="18" t="s">
        <v>91</v>
      </c>
    </row>
    <row r="261" s="15" customFormat="1">
      <c r="A261" s="15"/>
      <c r="B261" s="217"/>
      <c r="C261" s="15"/>
      <c r="D261" s="192" t="s">
        <v>248</v>
      </c>
      <c r="E261" s="218" t="s">
        <v>1</v>
      </c>
      <c r="F261" s="219" t="s">
        <v>410</v>
      </c>
      <c r="G261" s="15"/>
      <c r="H261" s="218" t="s">
        <v>1</v>
      </c>
      <c r="I261" s="220"/>
      <c r="J261" s="15"/>
      <c r="K261" s="15"/>
      <c r="L261" s="217"/>
      <c r="M261" s="221"/>
      <c r="N261" s="222"/>
      <c r="O261" s="222"/>
      <c r="P261" s="222"/>
      <c r="Q261" s="222"/>
      <c r="R261" s="222"/>
      <c r="S261" s="222"/>
      <c r="T261" s="223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18" t="s">
        <v>248</v>
      </c>
      <c r="AU261" s="218" t="s">
        <v>91</v>
      </c>
      <c r="AV261" s="15" t="s">
        <v>89</v>
      </c>
      <c r="AW261" s="15" t="s">
        <v>37</v>
      </c>
      <c r="AX261" s="15" t="s">
        <v>82</v>
      </c>
      <c r="AY261" s="218" t="s">
        <v>160</v>
      </c>
    </row>
    <row r="262" s="13" customFormat="1">
      <c r="A262" s="13"/>
      <c r="B262" s="201"/>
      <c r="C262" s="13"/>
      <c r="D262" s="192" t="s">
        <v>248</v>
      </c>
      <c r="E262" s="202" t="s">
        <v>1</v>
      </c>
      <c r="F262" s="203" t="s">
        <v>89</v>
      </c>
      <c r="G262" s="13"/>
      <c r="H262" s="204">
        <v>1</v>
      </c>
      <c r="I262" s="205"/>
      <c r="J262" s="13"/>
      <c r="K262" s="13"/>
      <c r="L262" s="201"/>
      <c r="M262" s="206"/>
      <c r="N262" s="207"/>
      <c r="O262" s="207"/>
      <c r="P262" s="207"/>
      <c r="Q262" s="207"/>
      <c r="R262" s="207"/>
      <c r="S262" s="207"/>
      <c r="T262" s="20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02" t="s">
        <v>248</v>
      </c>
      <c r="AU262" s="202" t="s">
        <v>91</v>
      </c>
      <c r="AV262" s="13" t="s">
        <v>91</v>
      </c>
      <c r="AW262" s="13" t="s">
        <v>37</v>
      </c>
      <c r="AX262" s="13" t="s">
        <v>82</v>
      </c>
      <c r="AY262" s="202" t="s">
        <v>160</v>
      </c>
    </row>
    <row r="263" s="14" customFormat="1">
      <c r="A263" s="14"/>
      <c r="B263" s="209"/>
      <c r="C263" s="14"/>
      <c r="D263" s="192" t="s">
        <v>248</v>
      </c>
      <c r="E263" s="210" t="s">
        <v>1</v>
      </c>
      <c r="F263" s="211" t="s">
        <v>250</v>
      </c>
      <c r="G263" s="14"/>
      <c r="H263" s="212">
        <v>1</v>
      </c>
      <c r="I263" s="213"/>
      <c r="J263" s="14"/>
      <c r="K263" s="14"/>
      <c r="L263" s="209"/>
      <c r="M263" s="214"/>
      <c r="N263" s="215"/>
      <c r="O263" s="215"/>
      <c r="P263" s="215"/>
      <c r="Q263" s="215"/>
      <c r="R263" s="215"/>
      <c r="S263" s="215"/>
      <c r="T263" s="216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10" t="s">
        <v>248</v>
      </c>
      <c r="AU263" s="210" t="s">
        <v>91</v>
      </c>
      <c r="AV263" s="14" t="s">
        <v>159</v>
      </c>
      <c r="AW263" s="14" t="s">
        <v>37</v>
      </c>
      <c r="AX263" s="14" t="s">
        <v>89</v>
      </c>
      <c r="AY263" s="210" t="s">
        <v>160</v>
      </c>
    </row>
    <row r="264" s="2" customFormat="1" ht="24.15" customHeight="1">
      <c r="A264" s="37"/>
      <c r="B264" s="178"/>
      <c r="C264" s="227" t="s">
        <v>573</v>
      </c>
      <c r="D264" s="227" t="s">
        <v>549</v>
      </c>
      <c r="E264" s="228" t="s">
        <v>574</v>
      </c>
      <c r="F264" s="229" t="s">
        <v>575</v>
      </c>
      <c r="G264" s="230" t="s">
        <v>295</v>
      </c>
      <c r="H264" s="231">
        <v>1</v>
      </c>
      <c r="I264" s="232"/>
      <c r="J264" s="233">
        <f>ROUND(I264*H264,2)</f>
        <v>0</v>
      </c>
      <c r="K264" s="229" t="s">
        <v>1</v>
      </c>
      <c r="L264" s="234"/>
      <c r="M264" s="235" t="s">
        <v>1</v>
      </c>
      <c r="N264" s="236" t="s">
        <v>47</v>
      </c>
      <c r="O264" s="76"/>
      <c r="P264" s="188">
        <f>O264*H264</f>
        <v>0</v>
      </c>
      <c r="Q264" s="188">
        <v>0.080000000000000002</v>
      </c>
      <c r="R264" s="188">
        <f>Q264*H264</f>
        <v>0.080000000000000002</v>
      </c>
      <c r="S264" s="188">
        <v>0</v>
      </c>
      <c r="T264" s="189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190" t="s">
        <v>197</v>
      </c>
      <c r="AT264" s="190" t="s">
        <v>549</v>
      </c>
      <c r="AU264" s="190" t="s">
        <v>91</v>
      </c>
      <c r="AY264" s="18" t="s">
        <v>160</v>
      </c>
      <c r="BE264" s="191">
        <f>IF(N264="základní",J264,0)</f>
        <v>0</v>
      </c>
      <c r="BF264" s="191">
        <f>IF(N264="snížená",J264,0)</f>
        <v>0</v>
      </c>
      <c r="BG264" s="191">
        <f>IF(N264="zákl. přenesená",J264,0)</f>
        <v>0</v>
      </c>
      <c r="BH264" s="191">
        <f>IF(N264="sníž. přenesená",J264,0)</f>
        <v>0</v>
      </c>
      <c r="BI264" s="191">
        <f>IF(N264="nulová",J264,0)</f>
        <v>0</v>
      </c>
      <c r="BJ264" s="18" t="s">
        <v>89</v>
      </c>
      <c r="BK264" s="191">
        <f>ROUND(I264*H264,2)</f>
        <v>0</v>
      </c>
      <c r="BL264" s="18" t="s">
        <v>159</v>
      </c>
      <c r="BM264" s="190" t="s">
        <v>576</v>
      </c>
    </row>
    <row r="265" s="2" customFormat="1" ht="16.5" customHeight="1">
      <c r="A265" s="37"/>
      <c r="B265" s="178"/>
      <c r="C265" s="179" t="s">
        <v>577</v>
      </c>
      <c r="D265" s="179" t="s">
        <v>162</v>
      </c>
      <c r="E265" s="180" t="s">
        <v>578</v>
      </c>
      <c r="F265" s="181" t="s">
        <v>579</v>
      </c>
      <c r="G265" s="182" t="s">
        <v>295</v>
      </c>
      <c r="H265" s="183">
        <v>2</v>
      </c>
      <c r="I265" s="184"/>
      <c r="J265" s="185">
        <f>ROUND(I265*H265,2)</f>
        <v>0</v>
      </c>
      <c r="K265" s="181" t="s">
        <v>245</v>
      </c>
      <c r="L265" s="38"/>
      <c r="M265" s="186" t="s">
        <v>1</v>
      </c>
      <c r="N265" s="187" t="s">
        <v>47</v>
      </c>
      <c r="O265" s="76"/>
      <c r="P265" s="188">
        <f>O265*H265</f>
        <v>0</v>
      </c>
      <c r="Q265" s="188">
        <v>0.00018000000000000001</v>
      </c>
      <c r="R265" s="188">
        <f>Q265*H265</f>
        <v>0.00036000000000000002</v>
      </c>
      <c r="S265" s="188">
        <v>0</v>
      </c>
      <c r="T265" s="189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90" t="s">
        <v>159</v>
      </c>
      <c r="AT265" s="190" t="s">
        <v>162</v>
      </c>
      <c r="AU265" s="190" t="s">
        <v>91</v>
      </c>
      <c r="AY265" s="18" t="s">
        <v>160</v>
      </c>
      <c r="BE265" s="191">
        <f>IF(N265="základní",J265,0)</f>
        <v>0</v>
      </c>
      <c r="BF265" s="191">
        <f>IF(N265="snížená",J265,0)</f>
        <v>0</v>
      </c>
      <c r="BG265" s="191">
        <f>IF(N265="zákl. přenesená",J265,0)</f>
        <v>0</v>
      </c>
      <c r="BH265" s="191">
        <f>IF(N265="sníž. přenesená",J265,0)</f>
        <v>0</v>
      </c>
      <c r="BI265" s="191">
        <f>IF(N265="nulová",J265,0)</f>
        <v>0</v>
      </c>
      <c r="BJ265" s="18" t="s">
        <v>89</v>
      </c>
      <c r="BK265" s="191">
        <f>ROUND(I265*H265,2)</f>
        <v>0</v>
      </c>
      <c r="BL265" s="18" t="s">
        <v>159</v>
      </c>
      <c r="BM265" s="190" t="s">
        <v>580</v>
      </c>
    </row>
    <row r="266" s="2" customFormat="1">
      <c r="A266" s="37"/>
      <c r="B266" s="38"/>
      <c r="C266" s="37"/>
      <c r="D266" s="192" t="s">
        <v>167</v>
      </c>
      <c r="E266" s="37"/>
      <c r="F266" s="193" t="s">
        <v>581</v>
      </c>
      <c r="G266" s="37"/>
      <c r="H266" s="37"/>
      <c r="I266" s="194"/>
      <c r="J266" s="37"/>
      <c r="K266" s="37"/>
      <c r="L266" s="38"/>
      <c r="M266" s="195"/>
      <c r="N266" s="196"/>
      <c r="O266" s="76"/>
      <c r="P266" s="76"/>
      <c r="Q266" s="76"/>
      <c r="R266" s="76"/>
      <c r="S266" s="76"/>
      <c r="T266" s="77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8" t="s">
        <v>167</v>
      </c>
      <c r="AU266" s="18" t="s">
        <v>91</v>
      </c>
    </row>
    <row r="267" s="2" customFormat="1" ht="16.5" customHeight="1">
      <c r="A267" s="37"/>
      <c r="B267" s="178"/>
      <c r="C267" s="227" t="s">
        <v>582</v>
      </c>
      <c r="D267" s="227" t="s">
        <v>549</v>
      </c>
      <c r="E267" s="228" t="s">
        <v>583</v>
      </c>
      <c r="F267" s="229" t="s">
        <v>584</v>
      </c>
      <c r="G267" s="230" t="s">
        <v>295</v>
      </c>
      <c r="H267" s="231">
        <v>2</v>
      </c>
      <c r="I267" s="232"/>
      <c r="J267" s="233">
        <f>ROUND(I267*H267,2)</f>
        <v>0</v>
      </c>
      <c r="K267" s="229" t="s">
        <v>245</v>
      </c>
      <c r="L267" s="234"/>
      <c r="M267" s="235" t="s">
        <v>1</v>
      </c>
      <c r="N267" s="236" t="s">
        <v>47</v>
      </c>
      <c r="O267" s="76"/>
      <c r="P267" s="188">
        <f>O267*H267</f>
        <v>0</v>
      </c>
      <c r="Q267" s="188">
        <v>0.0089999999999999993</v>
      </c>
      <c r="R267" s="188">
        <f>Q267*H267</f>
        <v>0.017999999999999999</v>
      </c>
      <c r="S267" s="188">
        <v>0</v>
      </c>
      <c r="T267" s="189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190" t="s">
        <v>197</v>
      </c>
      <c r="AT267" s="190" t="s">
        <v>549</v>
      </c>
      <c r="AU267" s="190" t="s">
        <v>91</v>
      </c>
      <c r="AY267" s="18" t="s">
        <v>160</v>
      </c>
      <c r="BE267" s="191">
        <f>IF(N267="základní",J267,0)</f>
        <v>0</v>
      </c>
      <c r="BF267" s="191">
        <f>IF(N267="snížená",J267,0)</f>
        <v>0</v>
      </c>
      <c r="BG267" s="191">
        <f>IF(N267="zákl. přenesená",J267,0)</f>
        <v>0</v>
      </c>
      <c r="BH267" s="191">
        <f>IF(N267="sníž. přenesená",J267,0)</f>
        <v>0</v>
      </c>
      <c r="BI267" s="191">
        <f>IF(N267="nulová",J267,0)</f>
        <v>0</v>
      </c>
      <c r="BJ267" s="18" t="s">
        <v>89</v>
      </c>
      <c r="BK267" s="191">
        <f>ROUND(I267*H267,2)</f>
        <v>0</v>
      </c>
      <c r="BL267" s="18" t="s">
        <v>159</v>
      </c>
      <c r="BM267" s="190" t="s">
        <v>585</v>
      </c>
    </row>
    <row r="268" s="2" customFormat="1" ht="24.15" customHeight="1">
      <c r="A268" s="37"/>
      <c r="B268" s="178"/>
      <c r="C268" s="179" t="s">
        <v>586</v>
      </c>
      <c r="D268" s="179" t="s">
        <v>162</v>
      </c>
      <c r="E268" s="180" t="s">
        <v>587</v>
      </c>
      <c r="F268" s="181" t="s">
        <v>588</v>
      </c>
      <c r="G268" s="182" t="s">
        <v>295</v>
      </c>
      <c r="H268" s="183">
        <v>20</v>
      </c>
      <c r="I268" s="184"/>
      <c r="J268" s="185">
        <f>ROUND(I268*H268,2)</f>
        <v>0</v>
      </c>
      <c r="K268" s="181" t="s">
        <v>245</v>
      </c>
      <c r="L268" s="38"/>
      <c r="M268" s="186" t="s">
        <v>1</v>
      </c>
      <c r="N268" s="187" t="s">
        <v>47</v>
      </c>
      <c r="O268" s="76"/>
      <c r="P268" s="188">
        <f>O268*H268</f>
        <v>0</v>
      </c>
      <c r="Q268" s="188">
        <v>0</v>
      </c>
      <c r="R268" s="188">
        <f>Q268*H268</f>
        <v>0</v>
      </c>
      <c r="S268" s="188">
        <v>0</v>
      </c>
      <c r="T268" s="189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190" t="s">
        <v>159</v>
      </c>
      <c r="AT268" s="190" t="s">
        <v>162</v>
      </c>
      <c r="AU268" s="190" t="s">
        <v>91</v>
      </c>
      <c r="AY268" s="18" t="s">
        <v>160</v>
      </c>
      <c r="BE268" s="191">
        <f>IF(N268="základní",J268,0)</f>
        <v>0</v>
      </c>
      <c r="BF268" s="191">
        <f>IF(N268="snížená",J268,0)</f>
        <v>0</v>
      </c>
      <c r="BG268" s="191">
        <f>IF(N268="zákl. přenesená",J268,0)</f>
        <v>0</v>
      </c>
      <c r="BH268" s="191">
        <f>IF(N268="sníž. přenesená",J268,0)</f>
        <v>0</v>
      </c>
      <c r="BI268" s="191">
        <f>IF(N268="nulová",J268,0)</f>
        <v>0</v>
      </c>
      <c r="BJ268" s="18" t="s">
        <v>89</v>
      </c>
      <c r="BK268" s="191">
        <f>ROUND(I268*H268,2)</f>
        <v>0</v>
      </c>
      <c r="BL268" s="18" t="s">
        <v>159</v>
      </c>
      <c r="BM268" s="190" t="s">
        <v>589</v>
      </c>
    </row>
    <row r="269" s="2" customFormat="1">
      <c r="A269" s="37"/>
      <c r="B269" s="38"/>
      <c r="C269" s="37"/>
      <c r="D269" s="192" t="s">
        <v>167</v>
      </c>
      <c r="E269" s="37"/>
      <c r="F269" s="193" t="s">
        <v>588</v>
      </c>
      <c r="G269" s="37"/>
      <c r="H269" s="37"/>
      <c r="I269" s="194"/>
      <c r="J269" s="37"/>
      <c r="K269" s="37"/>
      <c r="L269" s="38"/>
      <c r="M269" s="195"/>
      <c r="N269" s="196"/>
      <c r="O269" s="76"/>
      <c r="P269" s="76"/>
      <c r="Q269" s="76"/>
      <c r="R269" s="76"/>
      <c r="S269" s="76"/>
      <c r="T269" s="77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8" t="s">
        <v>167</v>
      </c>
      <c r="AU269" s="18" t="s">
        <v>91</v>
      </c>
    </row>
    <row r="270" s="2" customFormat="1" ht="16.5" customHeight="1">
      <c r="A270" s="37"/>
      <c r="B270" s="178"/>
      <c r="C270" s="227" t="s">
        <v>590</v>
      </c>
      <c r="D270" s="227" t="s">
        <v>549</v>
      </c>
      <c r="E270" s="228" t="s">
        <v>591</v>
      </c>
      <c r="F270" s="229" t="s">
        <v>592</v>
      </c>
      <c r="G270" s="230" t="s">
        <v>295</v>
      </c>
      <c r="H270" s="231">
        <v>20</v>
      </c>
      <c r="I270" s="232"/>
      <c r="J270" s="233">
        <f>ROUND(I270*H270,2)</f>
        <v>0</v>
      </c>
      <c r="K270" s="229" t="s">
        <v>245</v>
      </c>
      <c r="L270" s="234"/>
      <c r="M270" s="235" t="s">
        <v>1</v>
      </c>
      <c r="N270" s="236" t="s">
        <v>47</v>
      </c>
      <c r="O270" s="76"/>
      <c r="P270" s="188">
        <f>O270*H270</f>
        <v>0</v>
      </c>
      <c r="Q270" s="188">
        <v>0</v>
      </c>
      <c r="R270" s="188">
        <f>Q270*H270</f>
        <v>0</v>
      </c>
      <c r="S270" s="188">
        <v>0</v>
      </c>
      <c r="T270" s="189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90" t="s">
        <v>197</v>
      </c>
      <c r="AT270" s="190" t="s">
        <v>549</v>
      </c>
      <c r="AU270" s="190" t="s">
        <v>91</v>
      </c>
      <c r="AY270" s="18" t="s">
        <v>160</v>
      </c>
      <c r="BE270" s="191">
        <f>IF(N270="základní",J270,0)</f>
        <v>0</v>
      </c>
      <c r="BF270" s="191">
        <f>IF(N270="snížená",J270,0)</f>
        <v>0</v>
      </c>
      <c r="BG270" s="191">
        <f>IF(N270="zákl. přenesená",J270,0)</f>
        <v>0</v>
      </c>
      <c r="BH270" s="191">
        <f>IF(N270="sníž. přenesená",J270,0)</f>
        <v>0</v>
      </c>
      <c r="BI270" s="191">
        <f>IF(N270="nulová",J270,0)</f>
        <v>0</v>
      </c>
      <c r="BJ270" s="18" t="s">
        <v>89</v>
      </c>
      <c r="BK270" s="191">
        <f>ROUND(I270*H270,2)</f>
        <v>0</v>
      </c>
      <c r="BL270" s="18" t="s">
        <v>159</v>
      </c>
      <c r="BM270" s="190" t="s">
        <v>593</v>
      </c>
    </row>
    <row r="271" s="12" customFormat="1" ht="22.8" customHeight="1">
      <c r="A271" s="12"/>
      <c r="B271" s="165"/>
      <c r="C271" s="12"/>
      <c r="D271" s="166" t="s">
        <v>81</v>
      </c>
      <c r="E271" s="176" t="s">
        <v>386</v>
      </c>
      <c r="F271" s="176" t="s">
        <v>387</v>
      </c>
      <c r="G271" s="12"/>
      <c r="H271" s="12"/>
      <c r="I271" s="168"/>
      <c r="J271" s="177">
        <f>BK271</f>
        <v>0</v>
      </c>
      <c r="K271" s="12"/>
      <c r="L271" s="165"/>
      <c r="M271" s="170"/>
      <c r="N271" s="171"/>
      <c r="O271" s="171"/>
      <c r="P271" s="172">
        <f>SUM(P272:P273)</f>
        <v>0</v>
      </c>
      <c r="Q271" s="171"/>
      <c r="R271" s="172">
        <f>SUM(R272:R273)</f>
        <v>0</v>
      </c>
      <c r="S271" s="171"/>
      <c r="T271" s="173">
        <f>SUM(T272:T273)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166" t="s">
        <v>89</v>
      </c>
      <c r="AT271" s="174" t="s">
        <v>81</v>
      </c>
      <c r="AU271" s="174" t="s">
        <v>89</v>
      </c>
      <c r="AY271" s="166" t="s">
        <v>160</v>
      </c>
      <c r="BK271" s="175">
        <f>SUM(BK272:BK273)</f>
        <v>0</v>
      </c>
    </row>
    <row r="272" s="2" customFormat="1" ht="16.5" customHeight="1">
      <c r="A272" s="37"/>
      <c r="B272" s="178"/>
      <c r="C272" s="179" t="s">
        <v>594</v>
      </c>
      <c r="D272" s="179" t="s">
        <v>162</v>
      </c>
      <c r="E272" s="180" t="s">
        <v>389</v>
      </c>
      <c r="F272" s="181" t="s">
        <v>390</v>
      </c>
      <c r="G272" s="182" t="s">
        <v>360</v>
      </c>
      <c r="H272" s="183">
        <v>33.793999999999997</v>
      </c>
      <c r="I272" s="184"/>
      <c r="J272" s="185">
        <f>ROUND(I272*H272,2)</f>
        <v>0</v>
      </c>
      <c r="K272" s="181" t="s">
        <v>245</v>
      </c>
      <c r="L272" s="38"/>
      <c r="M272" s="186" t="s">
        <v>1</v>
      </c>
      <c r="N272" s="187" t="s">
        <v>47</v>
      </c>
      <c r="O272" s="76"/>
      <c r="P272" s="188">
        <f>O272*H272</f>
        <v>0</v>
      </c>
      <c r="Q272" s="188">
        <v>0</v>
      </c>
      <c r="R272" s="188">
        <f>Q272*H272</f>
        <v>0</v>
      </c>
      <c r="S272" s="188">
        <v>0</v>
      </c>
      <c r="T272" s="189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190" t="s">
        <v>159</v>
      </c>
      <c r="AT272" s="190" t="s">
        <v>162</v>
      </c>
      <c r="AU272" s="190" t="s">
        <v>91</v>
      </c>
      <c r="AY272" s="18" t="s">
        <v>160</v>
      </c>
      <c r="BE272" s="191">
        <f>IF(N272="základní",J272,0)</f>
        <v>0</v>
      </c>
      <c r="BF272" s="191">
        <f>IF(N272="snížená",J272,0)</f>
        <v>0</v>
      </c>
      <c r="BG272" s="191">
        <f>IF(N272="zákl. přenesená",J272,0)</f>
        <v>0</v>
      </c>
      <c r="BH272" s="191">
        <f>IF(N272="sníž. přenesená",J272,0)</f>
        <v>0</v>
      </c>
      <c r="BI272" s="191">
        <f>IF(N272="nulová",J272,0)</f>
        <v>0</v>
      </c>
      <c r="BJ272" s="18" t="s">
        <v>89</v>
      </c>
      <c r="BK272" s="191">
        <f>ROUND(I272*H272,2)</f>
        <v>0</v>
      </c>
      <c r="BL272" s="18" t="s">
        <v>159</v>
      </c>
      <c r="BM272" s="190" t="s">
        <v>595</v>
      </c>
    </row>
    <row r="273" s="2" customFormat="1">
      <c r="A273" s="37"/>
      <c r="B273" s="38"/>
      <c r="C273" s="37"/>
      <c r="D273" s="192" t="s">
        <v>167</v>
      </c>
      <c r="E273" s="37"/>
      <c r="F273" s="193" t="s">
        <v>392</v>
      </c>
      <c r="G273" s="37"/>
      <c r="H273" s="37"/>
      <c r="I273" s="194"/>
      <c r="J273" s="37"/>
      <c r="K273" s="37"/>
      <c r="L273" s="38"/>
      <c r="M273" s="195"/>
      <c r="N273" s="196"/>
      <c r="O273" s="76"/>
      <c r="P273" s="76"/>
      <c r="Q273" s="76"/>
      <c r="R273" s="76"/>
      <c r="S273" s="76"/>
      <c r="T273" s="77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8" t="s">
        <v>167</v>
      </c>
      <c r="AU273" s="18" t="s">
        <v>91</v>
      </c>
    </row>
    <row r="274" s="12" customFormat="1" ht="25.92" customHeight="1">
      <c r="A274" s="12"/>
      <c r="B274" s="165"/>
      <c r="C274" s="12"/>
      <c r="D274" s="166" t="s">
        <v>81</v>
      </c>
      <c r="E274" s="167" t="s">
        <v>393</v>
      </c>
      <c r="F274" s="167" t="s">
        <v>394</v>
      </c>
      <c r="G274" s="12"/>
      <c r="H274" s="12"/>
      <c r="I274" s="168"/>
      <c r="J274" s="169">
        <f>BK274</f>
        <v>0</v>
      </c>
      <c r="K274" s="12"/>
      <c r="L274" s="165"/>
      <c r="M274" s="170"/>
      <c r="N274" s="171"/>
      <c r="O274" s="171"/>
      <c r="P274" s="172">
        <f>P275+P281+P290+P321+P349+P368+P376</f>
        <v>0</v>
      </c>
      <c r="Q274" s="171"/>
      <c r="R274" s="172">
        <f>R275+R281+R290+R321+R349+R368+R376</f>
        <v>2.2883479100000002</v>
      </c>
      <c r="S274" s="171"/>
      <c r="T274" s="173">
        <f>T275+T281+T290+T321+T349+T368+T376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166" t="s">
        <v>91</v>
      </c>
      <c r="AT274" s="174" t="s">
        <v>81</v>
      </c>
      <c r="AU274" s="174" t="s">
        <v>82</v>
      </c>
      <c r="AY274" s="166" t="s">
        <v>160</v>
      </c>
      <c r="BK274" s="175">
        <f>BK275+BK281+BK290+BK321+BK349+BK368+BK376</f>
        <v>0</v>
      </c>
    </row>
    <row r="275" s="12" customFormat="1" ht="22.8" customHeight="1">
      <c r="A275" s="12"/>
      <c r="B275" s="165"/>
      <c r="C275" s="12"/>
      <c r="D275" s="166" t="s">
        <v>81</v>
      </c>
      <c r="E275" s="176" t="s">
        <v>395</v>
      </c>
      <c r="F275" s="176" t="s">
        <v>396</v>
      </c>
      <c r="G275" s="12"/>
      <c r="H275" s="12"/>
      <c r="I275" s="168"/>
      <c r="J275" s="177">
        <f>BK275</f>
        <v>0</v>
      </c>
      <c r="K275" s="12"/>
      <c r="L275" s="165"/>
      <c r="M275" s="170"/>
      <c r="N275" s="171"/>
      <c r="O275" s="171"/>
      <c r="P275" s="172">
        <f>SUM(P276:P280)</f>
        <v>0</v>
      </c>
      <c r="Q275" s="171"/>
      <c r="R275" s="172">
        <f>SUM(R276:R280)</f>
        <v>0.015269999999999999</v>
      </c>
      <c r="S275" s="171"/>
      <c r="T275" s="173">
        <f>SUM(T276:T280)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166" t="s">
        <v>91</v>
      </c>
      <c r="AT275" s="174" t="s">
        <v>81</v>
      </c>
      <c r="AU275" s="174" t="s">
        <v>89</v>
      </c>
      <c r="AY275" s="166" t="s">
        <v>160</v>
      </c>
      <c r="BK275" s="175">
        <f>SUM(BK276:BK280)</f>
        <v>0</v>
      </c>
    </row>
    <row r="276" s="2" customFormat="1" ht="24.15" customHeight="1">
      <c r="A276" s="37"/>
      <c r="B276" s="178"/>
      <c r="C276" s="179" t="s">
        <v>596</v>
      </c>
      <c r="D276" s="179" t="s">
        <v>162</v>
      </c>
      <c r="E276" s="180" t="s">
        <v>597</v>
      </c>
      <c r="F276" s="181" t="s">
        <v>598</v>
      </c>
      <c r="G276" s="182" t="s">
        <v>295</v>
      </c>
      <c r="H276" s="183">
        <v>1</v>
      </c>
      <c r="I276" s="184"/>
      <c r="J276" s="185">
        <f>ROUND(I276*H276,2)</f>
        <v>0</v>
      </c>
      <c r="K276" s="181" t="s">
        <v>245</v>
      </c>
      <c r="L276" s="38"/>
      <c r="M276" s="186" t="s">
        <v>1</v>
      </c>
      <c r="N276" s="187" t="s">
        <v>47</v>
      </c>
      <c r="O276" s="76"/>
      <c r="P276" s="188">
        <f>O276*H276</f>
        <v>0</v>
      </c>
      <c r="Q276" s="188">
        <v>0.00027</v>
      </c>
      <c r="R276" s="188">
        <f>Q276*H276</f>
        <v>0.00027</v>
      </c>
      <c r="S276" s="188">
        <v>0</v>
      </c>
      <c r="T276" s="189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190" t="s">
        <v>296</v>
      </c>
      <c r="AT276" s="190" t="s">
        <v>162</v>
      </c>
      <c r="AU276" s="190" t="s">
        <v>91</v>
      </c>
      <c r="AY276" s="18" t="s">
        <v>160</v>
      </c>
      <c r="BE276" s="191">
        <f>IF(N276="základní",J276,0)</f>
        <v>0</v>
      </c>
      <c r="BF276" s="191">
        <f>IF(N276="snížená",J276,0)</f>
        <v>0</v>
      </c>
      <c r="BG276" s="191">
        <f>IF(N276="zákl. přenesená",J276,0)</f>
        <v>0</v>
      </c>
      <c r="BH276" s="191">
        <f>IF(N276="sníž. přenesená",J276,0)</f>
        <v>0</v>
      </c>
      <c r="BI276" s="191">
        <f>IF(N276="nulová",J276,0)</f>
        <v>0</v>
      </c>
      <c r="BJ276" s="18" t="s">
        <v>89</v>
      </c>
      <c r="BK276" s="191">
        <f>ROUND(I276*H276,2)</f>
        <v>0</v>
      </c>
      <c r="BL276" s="18" t="s">
        <v>296</v>
      </c>
      <c r="BM276" s="190" t="s">
        <v>599</v>
      </c>
    </row>
    <row r="277" s="2" customFormat="1">
      <c r="A277" s="37"/>
      <c r="B277" s="38"/>
      <c r="C277" s="37"/>
      <c r="D277" s="192" t="s">
        <v>167</v>
      </c>
      <c r="E277" s="37"/>
      <c r="F277" s="193" t="s">
        <v>600</v>
      </c>
      <c r="G277" s="37"/>
      <c r="H277" s="37"/>
      <c r="I277" s="194"/>
      <c r="J277" s="37"/>
      <c r="K277" s="37"/>
      <c r="L277" s="38"/>
      <c r="M277" s="195"/>
      <c r="N277" s="196"/>
      <c r="O277" s="76"/>
      <c r="P277" s="76"/>
      <c r="Q277" s="76"/>
      <c r="R277" s="76"/>
      <c r="S277" s="76"/>
      <c r="T277" s="77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8" t="s">
        <v>167</v>
      </c>
      <c r="AU277" s="18" t="s">
        <v>91</v>
      </c>
    </row>
    <row r="278" s="2" customFormat="1" ht="24.15" customHeight="1">
      <c r="A278" s="37"/>
      <c r="B278" s="178"/>
      <c r="C278" s="227" t="s">
        <v>601</v>
      </c>
      <c r="D278" s="227" t="s">
        <v>549</v>
      </c>
      <c r="E278" s="228" t="s">
        <v>602</v>
      </c>
      <c r="F278" s="229" t="s">
        <v>603</v>
      </c>
      <c r="G278" s="230" t="s">
        <v>295</v>
      </c>
      <c r="H278" s="231">
        <v>1</v>
      </c>
      <c r="I278" s="232"/>
      <c r="J278" s="233">
        <f>ROUND(I278*H278,2)</f>
        <v>0</v>
      </c>
      <c r="K278" s="229" t="s">
        <v>1</v>
      </c>
      <c r="L278" s="234"/>
      <c r="M278" s="235" t="s">
        <v>1</v>
      </c>
      <c r="N278" s="236" t="s">
        <v>47</v>
      </c>
      <c r="O278" s="76"/>
      <c r="P278" s="188">
        <f>O278*H278</f>
        <v>0</v>
      </c>
      <c r="Q278" s="188">
        <v>0.014999999999999999</v>
      </c>
      <c r="R278" s="188">
        <f>Q278*H278</f>
        <v>0.014999999999999999</v>
      </c>
      <c r="S278" s="188">
        <v>0</v>
      </c>
      <c r="T278" s="189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190" t="s">
        <v>586</v>
      </c>
      <c r="AT278" s="190" t="s">
        <v>549</v>
      </c>
      <c r="AU278" s="190" t="s">
        <v>91</v>
      </c>
      <c r="AY278" s="18" t="s">
        <v>160</v>
      </c>
      <c r="BE278" s="191">
        <f>IF(N278="základní",J278,0)</f>
        <v>0</v>
      </c>
      <c r="BF278" s="191">
        <f>IF(N278="snížená",J278,0)</f>
        <v>0</v>
      </c>
      <c r="BG278" s="191">
        <f>IF(N278="zákl. přenesená",J278,0)</f>
        <v>0</v>
      </c>
      <c r="BH278" s="191">
        <f>IF(N278="sníž. přenesená",J278,0)</f>
        <v>0</v>
      </c>
      <c r="BI278" s="191">
        <f>IF(N278="nulová",J278,0)</f>
        <v>0</v>
      </c>
      <c r="BJ278" s="18" t="s">
        <v>89</v>
      </c>
      <c r="BK278" s="191">
        <f>ROUND(I278*H278,2)</f>
        <v>0</v>
      </c>
      <c r="BL278" s="18" t="s">
        <v>296</v>
      </c>
      <c r="BM278" s="190" t="s">
        <v>604</v>
      </c>
    </row>
    <row r="279" s="2" customFormat="1" ht="24.15" customHeight="1">
      <c r="A279" s="37"/>
      <c r="B279" s="178"/>
      <c r="C279" s="179" t="s">
        <v>605</v>
      </c>
      <c r="D279" s="179" t="s">
        <v>162</v>
      </c>
      <c r="E279" s="180" t="s">
        <v>606</v>
      </c>
      <c r="F279" s="181" t="s">
        <v>607</v>
      </c>
      <c r="G279" s="182" t="s">
        <v>360</v>
      </c>
      <c r="H279" s="183">
        <v>0.014999999999999999</v>
      </c>
      <c r="I279" s="184"/>
      <c r="J279" s="185">
        <f>ROUND(I279*H279,2)</f>
        <v>0</v>
      </c>
      <c r="K279" s="181" t="s">
        <v>245</v>
      </c>
      <c r="L279" s="38"/>
      <c r="M279" s="186" t="s">
        <v>1</v>
      </c>
      <c r="N279" s="187" t="s">
        <v>47</v>
      </c>
      <c r="O279" s="76"/>
      <c r="P279" s="188">
        <f>O279*H279</f>
        <v>0</v>
      </c>
      <c r="Q279" s="188">
        <v>0</v>
      </c>
      <c r="R279" s="188">
        <f>Q279*H279</f>
        <v>0</v>
      </c>
      <c r="S279" s="188">
        <v>0</v>
      </c>
      <c r="T279" s="189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190" t="s">
        <v>296</v>
      </c>
      <c r="AT279" s="190" t="s">
        <v>162</v>
      </c>
      <c r="AU279" s="190" t="s">
        <v>91</v>
      </c>
      <c r="AY279" s="18" t="s">
        <v>160</v>
      </c>
      <c r="BE279" s="191">
        <f>IF(N279="základní",J279,0)</f>
        <v>0</v>
      </c>
      <c r="BF279" s="191">
        <f>IF(N279="snížená",J279,0)</f>
        <v>0</v>
      </c>
      <c r="BG279" s="191">
        <f>IF(N279="zákl. přenesená",J279,0)</f>
        <v>0</v>
      </c>
      <c r="BH279" s="191">
        <f>IF(N279="sníž. přenesená",J279,0)</f>
        <v>0</v>
      </c>
      <c r="BI279" s="191">
        <f>IF(N279="nulová",J279,0)</f>
        <v>0</v>
      </c>
      <c r="BJ279" s="18" t="s">
        <v>89</v>
      </c>
      <c r="BK279" s="191">
        <f>ROUND(I279*H279,2)</f>
        <v>0</v>
      </c>
      <c r="BL279" s="18" t="s">
        <v>296</v>
      </c>
      <c r="BM279" s="190" t="s">
        <v>608</v>
      </c>
    </row>
    <row r="280" s="2" customFormat="1">
      <c r="A280" s="37"/>
      <c r="B280" s="38"/>
      <c r="C280" s="37"/>
      <c r="D280" s="192" t="s">
        <v>167</v>
      </c>
      <c r="E280" s="37"/>
      <c r="F280" s="193" t="s">
        <v>609</v>
      </c>
      <c r="G280" s="37"/>
      <c r="H280" s="37"/>
      <c r="I280" s="194"/>
      <c r="J280" s="37"/>
      <c r="K280" s="37"/>
      <c r="L280" s="38"/>
      <c r="M280" s="195"/>
      <c r="N280" s="196"/>
      <c r="O280" s="76"/>
      <c r="P280" s="76"/>
      <c r="Q280" s="76"/>
      <c r="R280" s="76"/>
      <c r="S280" s="76"/>
      <c r="T280" s="77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8" t="s">
        <v>167</v>
      </c>
      <c r="AU280" s="18" t="s">
        <v>91</v>
      </c>
    </row>
    <row r="281" s="12" customFormat="1" ht="22.8" customHeight="1">
      <c r="A281" s="12"/>
      <c r="B281" s="165"/>
      <c r="C281" s="12"/>
      <c r="D281" s="166" t="s">
        <v>81</v>
      </c>
      <c r="E281" s="176" t="s">
        <v>610</v>
      </c>
      <c r="F281" s="176" t="s">
        <v>611</v>
      </c>
      <c r="G281" s="12"/>
      <c r="H281" s="12"/>
      <c r="I281" s="168"/>
      <c r="J281" s="177">
        <f>BK281</f>
        <v>0</v>
      </c>
      <c r="K281" s="12"/>
      <c r="L281" s="165"/>
      <c r="M281" s="170"/>
      <c r="N281" s="171"/>
      <c r="O281" s="171"/>
      <c r="P281" s="172">
        <f>SUM(P282:P289)</f>
        <v>0</v>
      </c>
      <c r="Q281" s="171"/>
      <c r="R281" s="172">
        <f>SUM(R282:R289)</f>
        <v>0.11273</v>
      </c>
      <c r="S281" s="171"/>
      <c r="T281" s="173">
        <f>SUM(T282:T289)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166" t="s">
        <v>91</v>
      </c>
      <c r="AT281" s="174" t="s">
        <v>81</v>
      </c>
      <c r="AU281" s="174" t="s">
        <v>89</v>
      </c>
      <c r="AY281" s="166" t="s">
        <v>160</v>
      </c>
      <c r="BK281" s="175">
        <f>SUM(BK282:BK289)</f>
        <v>0</v>
      </c>
    </row>
    <row r="282" s="2" customFormat="1" ht="21.75" customHeight="1">
      <c r="A282" s="37"/>
      <c r="B282" s="178"/>
      <c r="C282" s="179" t="s">
        <v>612</v>
      </c>
      <c r="D282" s="179" t="s">
        <v>162</v>
      </c>
      <c r="E282" s="180" t="s">
        <v>613</v>
      </c>
      <c r="F282" s="181" t="s">
        <v>614</v>
      </c>
      <c r="G282" s="182" t="s">
        <v>295</v>
      </c>
      <c r="H282" s="183">
        <v>1</v>
      </c>
      <c r="I282" s="184"/>
      <c r="J282" s="185">
        <f>ROUND(I282*H282,2)</f>
        <v>0</v>
      </c>
      <c r="K282" s="181" t="s">
        <v>245</v>
      </c>
      <c r="L282" s="38"/>
      <c r="M282" s="186" t="s">
        <v>1</v>
      </c>
      <c r="N282" s="187" t="s">
        <v>47</v>
      </c>
      <c r="O282" s="76"/>
      <c r="P282" s="188">
        <f>O282*H282</f>
        <v>0</v>
      </c>
      <c r="Q282" s="188">
        <v>0.00033</v>
      </c>
      <c r="R282" s="188">
        <f>Q282*H282</f>
        <v>0.00033</v>
      </c>
      <c r="S282" s="188">
        <v>0</v>
      </c>
      <c r="T282" s="189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190" t="s">
        <v>296</v>
      </c>
      <c r="AT282" s="190" t="s">
        <v>162</v>
      </c>
      <c r="AU282" s="190" t="s">
        <v>91</v>
      </c>
      <c r="AY282" s="18" t="s">
        <v>160</v>
      </c>
      <c r="BE282" s="191">
        <f>IF(N282="základní",J282,0)</f>
        <v>0</v>
      </c>
      <c r="BF282" s="191">
        <f>IF(N282="snížená",J282,0)</f>
        <v>0</v>
      </c>
      <c r="BG282" s="191">
        <f>IF(N282="zákl. přenesená",J282,0)</f>
        <v>0</v>
      </c>
      <c r="BH282" s="191">
        <f>IF(N282="sníž. přenesená",J282,0)</f>
        <v>0</v>
      </c>
      <c r="BI282" s="191">
        <f>IF(N282="nulová",J282,0)</f>
        <v>0</v>
      </c>
      <c r="BJ282" s="18" t="s">
        <v>89</v>
      </c>
      <c r="BK282" s="191">
        <f>ROUND(I282*H282,2)</f>
        <v>0</v>
      </c>
      <c r="BL282" s="18" t="s">
        <v>296</v>
      </c>
      <c r="BM282" s="190" t="s">
        <v>615</v>
      </c>
    </row>
    <row r="283" s="2" customFormat="1">
      <c r="A283" s="37"/>
      <c r="B283" s="38"/>
      <c r="C283" s="37"/>
      <c r="D283" s="192" t="s">
        <v>167</v>
      </c>
      <c r="E283" s="37"/>
      <c r="F283" s="193" t="s">
        <v>616</v>
      </c>
      <c r="G283" s="37"/>
      <c r="H283" s="37"/>
      <c r="I283" s="194"/>
      <c r="J283" s="37"/>
      <c r="K283" s="37"/>
      <c r="L283" s="38"/>
      <c r="M283" s="195"/>
      <c r="N283" s="196"/>
      <c r="O283" s="76"/>
      <c r="P283" s="76"/>
      <c r="Q283" s="76"/>
      <c r="R283" s="76"/>
      <c r="S283" s="76"/>
      <c r="T283" s="77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8" t="s">
        <v>167</v>
      </c>
      <c r="AU283" s="18" t="s">
        <v>91</v>
      </c>
    </row>
    <row r="284" s="2" customFormat="1" ht="37.8" customHeight="1">
      <c r="A284" s="37"/>
      <c r="B284" s="178"/>
      <c r="C284" s="227" t="s">
        <v>617</v>
      </c>
      <c r="D284" s="227" t="s">
        <v>549</v>
      </c>
      <c r="E284" s="228" t="s">
        <v>618</v>
      </c>
      <c r="F284" s="229" t="s">
        <v>619</v>
      </c>
      <c r="G284" s="230" t="s">
        <v>295</v>
      </c>
      <c r="H284" s="231">
        <v>1</v>
      </c>
      <c r="I284" s="232"/>
      <c r="J284" s="233">
        <f>ROUND(I284*H284,2)</f>
        <v>0</v>
      </c>
      <c r="K284" s="229" t="s">
        <v>1</v>
      </c>
      <c r="L284" s="234"/>
      <c r="M284" s="235" t="s">
        <v>1</v>
      </c>
      <c r="N284" s="236" t="s">
        <v>47</v>
      </c>
      <c r="O284" s="76"/>
      <c r="P284" s="188">
        <f>O284*H284</f>
        <v>0</v>
      </c>
      <c r="Q284" s="188">
        <v>0.11</v>
      </c>
      <c r="R284" s="188">
        <f>Q284*H284</f>
        <v>0.11</v>
      </c>
      <c r="S284" s="188">
        <v>0</v>
      </c>
      <c r="T284" s="189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190" t="s">
        <v>586</v>
      </c>
      <c r="AT284" s="190" t="s">
        <v>549</v>
      </c>
      <c r="AU284" s="190" t="s">
        <v>91</v>
      </c>
      <c r="AY284" s="18" t="s">
        <v>160</v>
      </c>
      <c r="BE284" s="191">
        <f>IF(N284="základní",J284,0)</f>
        <v>0</v>
      </c>
      <c r="BF284" s="191">
        <f>IF(N284="snížená",J284,0)</f>
        <v>0</v>
      </c>
      <c r="BG284" s="191">
        <f>IF(N284="zákl. přenesená",J284,0)</f>
        <v>0</v>
      </c>
      <c r="BH284" s="191">
        <f>IF(N284="sníž. přenesená",J284,0)</f>
        <v>0</v>
      </c>
      <c r="BI284" s="191">
        <f>IF(N284="nulová",J284,0)</f>
        <v>0</v>
      </c>
      <c r="BJ284" s="18" t="s">
        <v>89</v>
      </c>
      <c r="BK284" s="191">
        <f>ROUND(I284*H284,2)</f>
        <v>0</v>
      </c>
      <c r="BL284" s="18" t="s">
        <v>296</v>
      </c>
      <c r="BM284" s="190" t="s">
        <v>620</v>
      </c>
    </row>
    <row r="285" s="2" customFormat="1" ht="16.5" customHeight="1">
      <c r="A285" s="37"/>
      <c r="B285" s="178"/>
      <c r="C285" s="179" t="s">
        <v>621</v>
      </c>
      <c r="D285" s="179" t="s">
        <v>162</v>
      </c>
      <c r="E285" s="180" t="s">
        <v>622</v>
      </c>
      <c r="F285" s="181" t="s">
        <v>623</v>
      </c>
      <c r="G285" s="182" t="s">
        <v>295</v>
      </c>
      <c r="H285" s="183">
        <v>1</v>
      </c>
      <c r="I285" s="184"/>
      <c r="J285" s="185">
        <f>ROUND(I285*H285,2)</f>
        <v>0</v>
      </c>
      <c r="K285" s="181" t="s">
        <v>245</v>
      </c>
      <c r="L285" s="38"/>
      <c r="M285" s="186" t="s">
        <v>1</v>
      </c>
      <c r="N285" s="187" t="s">
        <v>47</v>
      </c>
      <c r="O285" s="76"/>
      <c r="P285" s="188">
        <f>O285*H285</f>
        <v>0</v>
      </c>
      <c r="Q285" s="188">
        <v>0</v>
      </c>
      <c r="R285" s="188">
        <f>Q285*H285</f>
        <v>0</v>
      </c>
      <c r="S285" s="188">
        <v>0</v>
      </c>
      <c r="T285" s="189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190" t="s">
        <v>296</v>
      </c>
      <c r="AT285" s="190" t="s">
        <v>162</v>
      </c>
      <c r="AU285" s="190" t="s">
        <v>91</v>
      </c>
      <c r="AY285" s="18" t="s">
        <v>160</v>
      </c>
      <c r="BE285" s="191">
        <f>IF(N285="základní",J285,0)</f>
        <v>0</v>
      </c>
      <c r="BF285" s="191">
        <f>IF(N285="snížená",J285,0)</f>
        <v>0</v>
      </c>
      <c r="BG285" s="191">
        <f>IF(N285="zákl. přenesená",J285,0)</f>
        <v>0</v>
      </c>
      <c r="BH285" s="191">
        <f>IF(N285="sníž. přenesená",J285,0)</f>
        <v>0</v>
      </c>
      <c r="BI285" s="191">
        <f>IF(N285="nulová",J285,0)</f>
        <v>0</v>
      </c>
      <c r="BJ285" s="18" t="s">
        <v>89</v>
      </c>
      <c r="BK285" s="191">
        <f>ROUND(I285*H285,2)</f>
        <v>0</v>
      </c>
      <c r="BL285" s="18" t="s">
        <v>296</v>
      </c>
      <c r="BM285" s="190" t="s">
        <v>624</v>
      </c>
    </row>
    <row r="286" s="2" customFormat="1">
      <c r="A286" s="37"/>
      <c r="B286" s="38"/>
      <c r="C286" s="37"/>
      <c r="D286" s="192" t="s">
        <v>167</v>
      </c>
      <c r="E286" s="37"/>
      <c r="F286" s="193" t="s">
        <v>625</v>
      </c>
      <c r="G286" s="37"/>
      <c r="H286" s="37"/>
      <c r="I286" s="194"/>
      <c r="J286" s="37"/>
      <c r="K286" s="37"/>
      <c r="L286" s="38"/>
      <c r="M286" s="195"/>
      <c r="N286" s="196"/>
      <c r="O286" s="76"/>
      <c r="P286" s="76"/>
      <c r="Q286" s="76"/>
      <c r="R286" s="76"/>
      <c r="S286" s="76"/>
      <c r="T286" s="77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8" t="s">
        <v>167</v>
      </c>
      <c r="AU286" s="18" t="s">
        <v>91</v>
      </c>
    </row>
    <row r="287" s="2" customFormat="1" ht="24.15" customHeight="1">
      <c r="A287" s="37"/>
      <c r="B287" s="178"/>
      <c r="C287" s="227" t="s">
        <v>626</v>
      </c>
      <c r="D287" s="227" t="s">
        <v>549</v>
      </c>
      <c r="E287" s="228" t="s">
        <v>627</v>
      </c>
      <c r="F287" s="229" t="s">
        <v>628</v>
      </c>
      <c r="G287" s="230" t="s">
        <v>295</v>
      </c>
      <c r="H287" s="231">
        <v>1</v>
      </c>
      <c r="I287" s="232"/>
      <c r="J287" s="233">
        <f>ROUND(I287*H287,2)</f>
        <v>0</v>
      </c>
      <c r="K287" s="229" t="s">
        <v>1</v>
      </c>
      <c r="L287" s="234"/>
      <c r="M287" s="235" t="s">
        <v>1</v>
      </c>
      <c r="N287" s="236" t="s">
        <v>47</v>
      </c>
      <c r="O287" s="76"/>
      <c r="P287" s="188">
        <f>O287*H287</f>
        <v>0</v>
      </c>
      <c r="Q287" s="188">
        <v>0.0023999999999999998</v>
      </c>
      <c r="R287" s="188">
        <f>Q287*H287</f>
        <v>0.0023999999999999998</v>
      </c>
      <c r="S287" s="188">
        <v>0</v>
      </c>
      <c r="T287" s="189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190" t="s">
        <v>586</v>
      </c>
      <c r="AT287" s="190" t="s">
        <v>549</v>
      </c>
      <c r="AU287" s="190" t="s">
        <v>91</v>
      </c>
      <c r="AY287" s="18" t="s">
        <v>160</v>
      </c>
      <c r="BE287" s="191">
        <f>IF(N287="základní",J287,0)</f>
        <v>0</v>
      </c>
      <c r="BF287" s="191">
        <f>IF(N287="snížená",J287,0)</f>
        <v>0</v>
      </c>
      <c r="BG287" s="191">
        <f>IF(N287="zákl. přenesená",J287,0)</f>
        <v>0</v>
      </c>
      <c r="BH287" s="191">
        <f>IF(N287="sníž. přenesená",J287,0)</f>
        <v>0</v>
      </c>
      <c r="BI287" s="191">
        <f>IF(N287="nulová",J287,0)</f>
        <v>0</v>
      </c>
      <c r="BJ287" s="18" t="s">
        <v>89</v>
      </c>
      <c r="BK287" s="191">
        <f>ROUND(I287*H287,2)</f>
        <v>0</v>
      </c>
      <c r="BL287" s="18" t="s">
        <v>296</v>
      </c>
      <c r="BM287" s="190" t="s">
        <v>629</v>
      </c>
    </row>
    <row r="288" s="2" customFormat="1" ht="24.15" customHeight="1">
      <c r="A288" s="37"/>
      <c r="B288" s="178"/>
      <c r="C288" s="179" t="s">
        <v>630</v>
      </c>
      <c r="D288" s="179" t="s">
        <v>162</v>
      </c>
      <c r="E288" s="180" t="s">
        <v>631</v>
      </c>
      <c r="F288" s="181" t="s">
        <v>632</v>
      </c>
      <c r="G288" s="182" t="s">
        <v>360</v>
      </c>
      <c r="H288" s="183">
        <v>0.113</v>
      </c>
      <c r="I288" s="184"/>
      <c r="J288" s="185">
        <f>ROUND(I288*H288,2)</f>
        <v>0</v>
      </c>
      <c r="K288" s="181" t="s">
        <v>245</v>
      </c>
      <c r="L288" s="38"/>
      <c r="M288" s="186" t="s">
        <v>1</v>
      </c>
      <c r="N288" s="187" t="s">
        <v>47</v>
      </c>
      <c r="O288" s="76"/>
      <c r="P288" s="188">
        <f>O288*H288</f>
        <v>0</v>
      </c>
      <c r="Q288" s="188">
        <v>0</v>
      </c>
      <c r="R288" s="188">
        <f>Q288*H288</f>
        <v>0</v>
      </c>
      <c r="S288" s="188">
        <v>0</v>
      </c>
      <c r="T288" s="189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190" t="s">
        <v>296</v>
      </c>
      <c r="AT288" s="190" t="s">
        <v>162</v>
      </c>
      <c r="AU288" s="190" t="s">
        <v>91</v>
      </c>
      <c r="AY288" s="18" t="s">
        <v>160</v>
      </c>
      <c r="BE288" s="191">
        <f>IF(N288="základní",J288,0)</f>
        <v>0</v>
      </c>
      <c r="BF288" s="191">
        <f>IF(N288="snížená",J288,0)</f>
        <v>0</v>
      </c>
      <c r="BG288" s="191">
        <f>IF(N288="zákl. přenesená",J288,0)</f>
        <v>0</v>
      </c>
      <c r="BH288" s="191">
        <f>IF(N288="sníž. přenesená",J288,0)</f>
        <v>0</v>
      </c>
      <c r="BI288" s="191">
        <f>IF(N288="nulová",J288,0)</f>
        <v>0</v>
      </c>
      <c r="BJ288" s="18" t="s">
        <v>89</v>
      </c>
      <c r="BK288" s="191">
        <f>ROUND(I288*H288,2)</f>
        <v>0</v>
      </c>
      <c r="BL288" s="18" t="s">
        <v>296</v>
      </c>
      <c r="BM288" s="190" t="s">
        <v>633</v>
      </c>
    </row>
    <row r="289" s="2" customFormat="1">
      <c r="A289" s="37"/>
      <c r="B289" s="38"/>
      <c r="C289" s="37"/>
      <c r="D289" s="192" t="s">
        <v>167</v>
      </c>
      <c r="E289" s="37"/>
      <c r="F289" s="193" t="s">
        <v>634</v>
      </c>
      <c r="G289" s="37"/>
      <c r="H289" s="37"/>
      <c r="I289" s="194"/>
      <c r="J289" s="37"/>
      <c r="K289" s="37"/>
      <c r="L289" s="38"/>
      <c r="M289" s="195"/>
      <c r="N289" s="196"/>
      <c r="O289" s="76"/>
      <c r="P289" s="76"/>
      <c r="Q289" s="76"/>
      <c r="R289" s="76"/>
      <c r="S289" s="76"/>
      <c r="T289" s="77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8" t="s">
        <v>167</v>
      </c>
      <c r="AU289" s="18" t="s">
        <v>91</v>
      </c>
    </row>
    <row r="290" s="12" customFormat="1" ht="22.8" customHeight="1">
      <c r="A290" s="12"/>
      <c r="B290" s="165"/>
      <c r="C290" s="12"/>
      <c r="D290" s="166" t="s">
        <v>81</v>
      </c>
      <c r="E290" s="176" t="s">
        <v>635</v>
      </c>
      <c r="F290" s="176" t="s">
        <v>636</v>
      </c>
      <c r="G290" s="12"/>
      <c r="H290" s="12"/>
      <c r="I290" s="168"/>
      <c r="J290" s="177">
        <f>BK290</f>
        <v>0</v>
      </c>
      <c r="K290" s="12"/>
      <c r="L290" s="165"/>
      <c r="M290" s="170"/>
      <c r="N290" s="171"/>
      <c r="O290" s="171"/>
      <c r="P290" s="172">
        <f>SUM(P291:P320)</f>
        <v>0</v>
      </c>
      <c r="Q290" s="171"/>
      <c r="R290" s="172">
        <f>SUM(R291:R320)</f>
        <v>0.84775250000000002</v>
      </c>
      <c r="S290" s="171"/>
      <c r="T290" s="173">
        <f>SUM(T291:T320)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166" t="s">
        <v>91</v>
      </c>
      <c r="AT290" s="174" t="s">
        <v>81</v>
      </c>
      <c r="AU290" s="174" t="s">
        <v>89</v>
      </c>
      <c r="AY290" s="166" t="s">
        <v>160</v>
      </c>
      <c r="BK290" s="175">
        <f>SUM(BK291:BK320)</f>
        <v>0</v>
      </c>
    </row>
    <row r="291" s="2" customFormat="1" ht="16.5" customHeight="1">
      <c r="A291" s="37"/>
      <c r="B291" s="178"/>
      <c r="C291" s="179" t="s">
        <v>637</v>
      </c>
      <c r="D291" s="179" t="s">
        <v>162</v>
      </c>
      <c r="E291" s="180" t="s">
        <v>638</v>
      </c>
      <c r="F291" s="181" t="s">
        <v>639</v>
      </c>
      <c r="G291" s="182" t="s">
        <v>244</v>
      </c>
      <c r="H291" s="183">
        <v>29.649999999999999</v>
      </c>
      <c r="I291" s="184"/>
      <c r="J291" s="185">
        <f>ROUND(I291*H291,2)</f>
        <v>0</v>
      </c>
      <c r="K291" s="181" t="s">
        <v>245</v>
      </c>
      <c r="L291" s="38"/>
      <c r="M291" s="186" t="s">
        <v>1</v>
      </c>
      <c r="N291" s="187" t="s">
        <v>47</v>
      </c>
      <c r="O291" s="76"/>
      <c r="P291" s="188">
        <f>O291*H291</f>
        <v>0</v>
      </c>
      <c r="Q291" s="188">
        <v>0</v>
      </c>
      <c r="R291" s="188">
        <f>Q291*H291</f>
        <v>0</v>
      </c>
      <c r="S291" s="188">
        <v>0</v>
      </c>
      <c r="T291" s="189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190" t="s">
        <v>296</v>
      </c>
      <c r="AT291" s="190" t="s">
        <v>162</v>
      </c>
      <c r="AU291" s="190" t="s">
        <v>91</v>
      </c>
      <c r="AY291" s="18" t="s">
        <v>160</v>
      </c>
      <c r="BE291" s="191">
        <f>IF(N291="základní",J291,0)</f>
        <v>0</v>
      </c>
      <c r="BF291" s="191">
        <f>IF(N291="snížená",J291,0)</f>
        <v>0</v>
      </c>
      <c r="BG291" s="191">
        <f>IF(N291="zákl. přenesená",J291,0)</f>
        <v>0</v>
      </c>
      <c r="BH291" s="191">
        <f>IF(N291="sníž. přenesená",J291,0)</f>
        <v>0</v>
      </c>
      <c r="BI291" s="191">
        <f>IF(N291="nulová",J291,0)</f>
        <v>0</v>
      </c>
      <c r="BJ291" s="18" t="s">
        <v>89</v>
      </c>
      <c r="BK291" s="191">
        <f>ROUND(I291*H291,2)</f>
        <v>0</v>
      </c>
      <c r="BL291" s="18" t="s">
        <v>296</v>
      </c>
      <c r="BM291" s="190" t="s">
        <v>640</v>
      </c>
    </row>
    <row r="292" s="2" customFormat="1">
      <c r="A292" s="37"/>
      <c r="B292" s="38"/>
      <c r="C292" s="37"/>
      <c r="D292" s="192" t="s">
        <v>167</v>
      </c>
      <c r="E292" s="37"/>
      <c r="F292" s="193" t="s">
        <v>641</v>
      </c>
      <c r="G292" s="37"/>
      <c r="H292" s="37"/>
      <c r="I292" s="194"/>
      <c r="J292" s="37"/>
      <c r="K292" s="37"/>
      <c r="L292" s="38"/>
      <c r="M292" s="195"/>
      <c r="N292" s="196"/>
      <c r="O292" s="76"/>
      <c r="P292" s="76"/>
      <c r="Q292" s="76"/>
      <c r="R292" s="76"/>
      <c r="S292" s="76"/>
      <c r="T292" s="77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8" t="s">
        <v>167</v>
      </c>
      <c r="AU292" s="18" t="s">
        <v>91</v>
      </c>
    </row>
    <row r="293" s="15" customFormat="1">
      <c r="A293" s="15"/>
      <c r="B293" s="217"/>
      <c r="C293" s="15"/>
      <c r="D293" s="192" t="s">
        <v>248</v>
      </c>
      <c r="E293" s="218" t="s">
        <v>1</v>
      </c>
      <c r="F293" s="219" t="s">
        <v>440</v>
      </c>
      <c r="G293" s="15"/>
      <c r="H293" s="218" t="s">
        <v>1</v>
      </c>
      <c r="I293" s="220"/>
      <c r="J293" s="15"/>
      <c r="K293" s="15"/>
      <c r="L293" s="217"/>
      <c r="M293" s="221"/>
      <c r="N293" s="222"/>
      <c r="O293" s="222"/>
      <c r="P293" s="222"/>
      <c r="Q293" s="222"/>
      <c r="R293" s="222"/>
      <c r="S293" s="222"/>
      <c r="T293" s="223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18" t="s">
        <v>248</v>
      </c>
      <c r="AU293" s="218" t="s">
        <v>91</v>
      </c>
      <c r="AV293" s="15" t="s">
        <v>89</v>
      </c>
      <c r="AW293" s="15" t="s">
        <v>37</v>
      </c>
      <c r="AX293" s="15" t="s">
        <v>82</v>
      </c>
      <c r="AY293" s="218" t="s">
        <v>160</v>
      </c>
    </row>
    <row r="294" s="13" customFormat="1">
      <c r="A294" s="13"/>
      <c r="B294" s="201"/>
      <c r="C294" s="13"/>
      <c r="D294" s="192" t="s">
        <v>248</v>
      </c>
      <c r="E294" s="202" t="s">
        <v>1</v>
      </c>
      <c r="F294" s="203" t="s">
        <v>642</v>
      </c>
      <c r="G294" s="13"/>
      <c r="H294" s="204">
        <v>29.649999999999999</v>
      </c>
      <c r="I294" s="205"/>
      <c r="J294" s="13"/>
      <c r="K294" s="13"/>
      <c r="L294" s="201"/>
      <c r="M294" s="206"/>
      <c r="N294" s="207"/>
      <c r="O294" s="207"/>
      <c r="P294" s="207"/>
      <c r="Q294" s="207"/>
      <c r="R294" s="207"/>
      <c r="S294" s="207"/>
      <c r="T294" s="20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02" t="s">
        <v>248</v>
      </c>
      <c r="AU294" s="202" t="s">
        <v>91</v>
      </c>
      <c r="AV294" s="13" t="s">
        <v>91</v>
      </c>
      <c r="AW294" s="13" t="s">
        <v>37</v>
      </c>
      <c r="AX294" s="13" t="s">
        <v>82</v>
      </c>
      <c r="AY294" s="202" t="s">
        <v>160</v>
      </c>
    </row>
    <row r="295" s="14" customFormat="1">
      <c r="A295" s="14"/>
      <c r="B295" s="209"/>
      <c r="C295" s="14"/>
      <c r="D295" s="192" t="s">
        <v>248</v>
      </c>
      <c r="E295" s="210" t="s">
        <v>1</v>
      </c>
      <c r="F295" s="211" t="s">
        <v>250</v>
      </c>
      <c r="G295" s="14"/>
      <c r="H295" s="212">
        <v>29.649999999999999</v>
      </c>
      <c r="I295" s="213"/>
      <c r="J295" s="14"/>
      <c r="K295" s="14"/>
      <c r="L295" s="209"/>
      <c r="M295" s="214"/>
      <c r="N295" s="215"/>
      <c r="O295" s="215"/>
      <c r="P295" s="215"/>
      <c r="Q295" s="215"/>
      <c r="R295" s="215"/>
      <c r="S295" s="215"/>
      <c r="T295" s="216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10" t="s">
        <v>248</v>
      </c>
      <c r="AU295" s="210" t="s">
        <v>91</v>
      </c>
      <c r="AV295" s="14" t="s">
        <v>159</v>
      </c>
      <c r="AW295" s="14" t="s">
        <v>37</v>
      </c>
      <c r="AX295" s="14" t="s">
        <v>89</v>
      </c>
      <c r="AY295" s="210" t="s">
        <v>160</v>
      </c>
    </row>
    <row r="296" s="2" customFormat="1" ht="16.5" customHeight="1">
      <c r="A296" s="37"/>
      <c r="B296" s="178"/>
      <c r="C296" s="179" t="s">
        <v>643</v>
      </c>
      <c r="D296" s="179" t="s">
        <v>162</v>
      </c>
      <c r="E296" s="180" t="s">
        <v>644</v>
      </c>
      <c r="F296" s="181" t="s">
        <v>645</v>
      </c>
      <c r="G296" s="182" t="s">
        <v>244</v>
      </c>
      <c r="H296" s="183">
        <v>29.649999999999999</v>
      </c>
      <c r="I296" s="184"/>
      <c r="J296" s="185">
        <f>ROUND(I296*H296,2)</f>
        <v>0</v>
      </c>
      <c r="K296" s="181" t="s">
        <v>245</v>
      </c>
      <c r="L296" s="38"/>
      <c r="M296" s="186" t="s">
        <v>1</v>
      </c>
      <c r="N296" s="187" t="s">
        <v>47</v>
      </c>
      <c r="O296" s="76"/>
      <c r="P296" s="188">
        <f>O296*H296</f>
        <v>0</v>
      </c>
      <c r="Q296" s="188">
        <v>0.00029999999999999997</v>
      </c>
      <c r="R296" s="188">
        <f>Q296*H296</f>
        <v>0.0088949999999999984</v>
      </c>
      <c r="S296" s="188">
        <v>0</v>
      </c>
      <c r="T296" s="189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190" t="s">
        <v>296</v>
      </c>
      <c r="AT296" s="190" t="s">
        <v>162</v>
      </c>
      <c r="AU296" s="190" t="s">
        <v>91</v>
      </c>
      <c r="AY296" s="18" t="s">
        <v>160</v>
      </c>
      <c r="BE296" s="191">
        <f>IF(N296="základní",J296,0)</f>
        <v>0</v>
      </c>
      <c r="BF296" s="191">
        <f>IF(N296="snížená",J296,0)</f>
        <v>0</v>
      </c>
      <c r="BG296" s="191">
        <f>IF(N296="zákl. přenesená",J296,0)</f>
        <v>0</v>
      </c>
      <c r="BH296" s="191">
        <f>IF(N296="sníž. přenesená",J296,0)</f>
        <v>0</v>
      </c>
      <c r="BI296" s="191">
        <f>IF(N296="nulová",J296,0)</f>
        <v>0</v>
      </c>
      <c r="BJ296" s="18" t="s">
        <v>89</v>
      </c>
      <c r="BK296" s="191">
        <f>ROUND(I296*H296,2)</f>
        <v>0</v>
      </c>
      <c r="BL296" s="18" t="s">
        <v>296</v>
      </c>
      <c r="BM296" s="190" t="s">
        <v>646</v>
      </c>
    </row>
    <row r="297" s="2" customFormat="1">
      <c r="A297" s="37"/>
      <c r="B297" s="38"/>
      <c r="C297" s="37"/>
      <c r="D297" s="192" t="s">
        <v>167</v>
      </c>
      <c r="E297" s="37"/>
      <c r="F297" s="193" t="s">
        <v>647</v>
      </c>
      <c r="G297" s="37"/>
      <c r="H297" s="37"/>
      <c r="I297" s="194"/>
      <c r="J297" s="37"/>
      <c r="K297" s="37"/>
      <c r="L297" s="38"/>
      <c r="M297" s="195"/>
      <c r="N297" s="196"/>
      <c r="O297" s="76"/>
      <c r="P297" s="76"/>
      <c r="Q297" s="76"/>
      <c r="R297" s="76"/>
      <c r="S297" s="76"/>
      <c r="T297" s="77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8" t="s">
        <v>167</v>
      </c>
      <c r="AU297" s="18" t="s">
        <v>91</v>
      </c>
    </row>
    <row r="298" s="2" customFormat="1" ht="24.15" customHeight="1">
      <c r="A298" s="37"/>
      <c r="B298" s="178"/>
      <c r="C298" s="179" t="s">
        <v>648</v>
      </c>
      <c r="D298" s="179" t="s">
        <v>162</v>
      </c>
      <c r="E298" s="180" t="s">
        <v>649</v>
      </c>
      <c r="F298" s="181" t="s">
        <v>650</v>
      </c>
      <c r="G298" s="182" t="s">
        <v>515</v>
      </c>
      <c r="H298" s="183">
        <v>26.100000000000001</v>
      </c>
      <c r="I298" s="184"/>
      <c r="J298" s="185">
        <f>ROUND(I298*H298,2)</f>
        <v>0</v>
      </c>
      <c r="K298" s="181" t="s">
        <v>245</v>
      </c>
      <c r="L298" s="38"/>
      <c r="M298" s="186" t="s">
        <v>1</v>
      </c>
      <c r="N298" s="187" t="s">
        <v>47</v>
      </c>
      <c r="O298" s="76"/>
      <c r="P298" s="188">
        <f>O298*H298</f>
        <v>0</v>
      </c>
      <c r="Q298" s="188">
        <v>0.00058</v>
      </c>
      <c r="R298" s="188">
        <f>Q298*H298</f>
        <v>0.015138</v>
      </c>
      <c r="S298" s="188">
        <v>0</v>
      </c>
      <c r="T298" s="189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190" t="s">
        <v>296</v>
      </c>
      <c r="AT298" s="190" t="s">
        <v>162</v>
      </c>
      <c r="AU298" s="190" t="s">
        <v>91</v>
      </c>
      <c r="AY298" s="18" t="s">
        <v>160</v>
      </c>
      <c r="BE298" s="191">
        <f>IF(N298="základní",J298,0)</f>
        <v>0</v>
      </c>
      <c r="BF298" s="191">
        <f>IF(N298="snížená",J298,0)</f>
        <v>0</v>
      </c>
      <c r="BG298" s="191">
        <f>IF(N298="zákl. přenesená",J298,0)</f>
        <v>0</v>
      </c>
      <c r="BH298" s="191">
        <f>IF(N298="sníž. přenesená",J298,0)</f>
        <v>0</v>
      </c>
      <c r="BI298" s="191">
        <f>IF(N298="nulová",J298,0)</f>
        <v>0</v>
      </c>
      <c r="BJ298" s="18" t="s">
        <v>89</v>
      </c>
      <c r="BK298" s="191">
        <f>ROUND(I298*H298,2)</f>
        <v>0</v>
      </c>
      <c r="BL298" s="18" t="s">
        <v>296</v>
      </c>
      <c r="BM298" s="190" t="s">
        <v>651</v>
      </c>
    </row>
    <row r="299" s="2" customFormat="1">
      <c r="A299" s="37"/>
      <c r="B299" s="38"/>
      <c r="C299" s="37"/>
      <c r="D299" s="192" t="s">
        <v>167</v>
      </c>
      <c r="E299" s="37"/>
      <c r="F299" s="193" t="s">
        <v>652</v>
      </c>
      <c r="G299" s="37"/>
      <c r="H299" s="37"/>
      <c r="I299" s="194"/>
      <c r="J299" s="37"/>
      <c r="K299" s="37"/>
      <c r="L299" s="38"/>
      <c r="M299" s="195"/>
      <c r="N299" s="196"/>
      <c r="O299" s="76"/>
      <c r="P299" s="76"/>
      <c r="Q299" s="76"/>
      <c r="R299" s="76"/>
      <c r="S299" s="76"/>
      <c r="T299" s="77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8" t="s">
        <v>167</v>
      </c>
      <c r="AU299" s="18" t="s">
        <v>91</v>
      </c>
    </row>
    <row r="300" s="15" customFormat="1">
      <c r="A300" s="15"/>
      <c r="B300" s="217"/>
      <c r="C300" s="15"/>
      <c r="D300" s="192" t="s">
        <v>248</v>
      </c>
      <c r="E300" s="218" t="s">
        <v>1</v>
      </c>
      <c r="F300" s="219" t="s">
        <v>653</v>
      </c>
      <c r="G300" s="15"/>
      <c r="H300" s="218" t="s">
        <v>1</v>
      </c>
      <c r="I300" s="220"/>
      <c r="J300" s="15"/>
      <c r="K300" s="15"/>
      <c r="L300" s="217"/>
      <c r="M300" s="221"/>
      <c r="N300" s="222"/>
      <c r="O300" s="222"/>
      <c r="P300" s="222"/>
      <c r="Q300" s="222"/>
      <c r="R300" s="222"/>
      <c r="S300" s="222"/>
      <c r="T300" s="223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18" t="s">
        <v>248</v>
      </c>
      <c r="AU300" s="218" t="s">
        <v>91</v>
      </c>
      <c r="AV300" s="15" t="s">
        <v>89</v>
      </c>
      <c r="AW300" s="15" t="s">
        <v>37</v>
      </c>
      <c r="AX300" s="15" t="s">
        <v>82</v>
      </c>
      <c r="AY300" s="218" t="s">
        <v>160</v>
      </c>
    </row>
    <row r="301" s="13" customFormat="1">
      <c r="A301" s="13"/>
      <c r="B301" s="201"/>
      <c r="C301" s="13"/>
      <c r="D301" s="192" t="s">
        <v>248</v>
      </c>
      <c r="E301" s="202" t="s">
        <v>1</v>
      </c>
      <c r="F301" s="203" t="s">
        <v>654</v>
      </c>
      <c r="G301" s="13"/>
      <c r="H301" s="204">
        <v>25.800000000000001</v>
      </c>
      <c r="I301" s="205"/>
      <c r="J301" s="13"/>
      <c r="K301" s="13"/>
      <c r="L301" s="201"/>
      <c r="M301" s="206"/>
      <c r="N301" s="207"/>
      <c r="O301" s="207"/>
      <c r="P301" s="207"/>
      <c r="Q301" s="207"/>
      <c r="R301" s="207"/>
      <c r="S301" s="207"/>
      <c r="T301" s="20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02" t="s">
        <v>248</v>
      </c>
      <c r="AU301" s="202" t="s">
        <v>91</v>
      </c>
      <c r="AV301" s="13" t="s">
        <v>91</v>
      </c>
      <c r="AW301" s="13" t="s">
        <v>37</v>
      </c>
      <c r="AX301" s="13" t="s">
        <v>82</v>
      </c>
      <c r="AY301" s="202" t="s">
        <v>160</v>
      </c>
    </row>
    <row r="302" s="13" customFormat="1">
      <c r="A302" s="13"/>
      <c r="B302" s="201"/>
      <c r="C302" s="13"/>
      <c r="D302" s="192" t="s">
        <v>248</v>
      </c>
      <c r="E302" s="202" t="s">
        <v>1</v>
      </c>
      <c r="F302" s="203" t="s">
        <v>655</v>
      </c>
      <c r="G302" s="13"/>
      <c r="H302" s="204">
        <v>0.29999999999999999</v>
      </c>
      <c r="I302" s="205"/>
      <c r="J302" s="13"/>
      <c r="K302" s="13"/>
      <c r="L302" s="201"/>
      <c r="M302" s="206"/>
      <c r="N302" s="207"/>
      <c r="O302" s="207"/>
      <c r="P302" s="207"/>
      <c r="Q302" s="207"/>
      <c r="R302" s="207"/>
      <c r="S302" s="207"/>
      <c r="T302" s="20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02" t="s">
        <v>248</v>
      </c>
      <c r="AU302" s="202" t="s">
        <v>91</v>
      </c>
      <c r="AV302" s="13" t="s">
        <v>91</v>
      </c>
      <c r="AW302" s="13" t="s">
        <v>37</v>
      </c>
      <c r="AX302" s="13" t="s">
        <v>82</v>
      </c>
      <c r="AY302" s="202" t="s">
        <v>160</v>
      </c>
    </row>
    <row r="303" s="14" customFormat="1">
      <c r="A303" s="14"/>
      <c r="B303" s="209"/>
      <c r="C303" s="14"/>
      <c r="D303" s="192" t="s">
        <v>248</v>
      </c>
      <c r="E303" s="210" t="s">
        <v>1</v>
      </c>
      <c r="F303" s="211" t="s">
        <v>250</v>
      </c>
      <c r="G303" s="14"/>
      <c r="H303" s="212">
        <v>26.100000000000001</v>
      </c>
      <c r="I303" s="213"/>
      <c r="J303" s="14"/>
      <c r="K303" s="14"/>
      <c r="L303" s="209"/>
      <c r="M303" s="214"/>
      <c r="N303" s="215"/>
      <c r="O303" s="215"/>
      <c r="P303" s="215"/>
      <c r="Q303" s="215"/>
      <c r="R303" s="215"/>
      <c r="S303" s="215"/>
      <c r="T303" s="216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10" t="s">
        <v>248</v>
      </c>
      <c r="AU303" s="210" t="s">
        <v>91</v>
      </c>
      <c r="AV303" s="14" t="s">
        <v>159</v>
      </c>
      <c r="AW303" s="14" t="s">
        <v>37</v>
      </c>
      <c r="AX303" s="14" t="s">
        <v>89</v>
      </c>
      <c r="AY303" s="210" t="s">
        <v>160</v>
      </c>
    </row>
    <row r="304" s="2" customFormat="1" ht="24.15" customHeight="1">
      <c r="A304" s="37"/>
      <c r="B304" s="178"/>
      <c r="C304" s="227" t="s">
        <v>656</v>
      </c>
      <c r="D304" s="227" t="s">
        <v>549</v>
      </c>
      <c r="E304" s="228" t="s">
        <v>657</v>
      </c>
      <c r="F304" s="229" t="s">
        <v>658</v>
      </c>
      <c r="G304" s="230" t="s">
        <v>295</v>
      </c>
      <c r="H304" s="231">
        <v>95.700000000000003</v>
      </c>
      <c r="I304" s="232"/>
      <c r="J304" s="233">
        <f>ROUND(I304*H304,2)</f>
        <v>0</v>
      </c>
      <c r="K304" s="229" t="s">
        <v>245</v>
      </c>
      <c r="L304" s="234"/>
      <c r="M304" s="235" t="s">
        <v>1</v>
      </c>
      <c r="N304" s="236" t="s">
        <v>47</v>
      </c>
      <c r="O304" s="76"/>
      <c r="P304" s="188">
        <f>O304*H304</f>
        <v>0</v>
      </c>
      <c r="Q304" s="188">
        <v>0.00046999999999999999</v>
      </c>
      <c r="R304" s="188">
        <f>Q304*H304</f>
        <v>0.044978999999999998</v>
      </c>
      <c r="S304" s="188">
        <v>0</v>
      </c>
      <c r="T304" s="189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190" t="s">
        <v>586</v>
      </c>
      <c r="AT304" s="190" t="s">
        <v>549</v>
      </c>
      <c r="AU304" s="190" t="s">
        <v>91</v>
      </c>
      <c r="AY304" s="18" t="s">
        <v>160</v>
      </c>
      <c r="BE304" s="191">
        <f>IF(N304="základní",J304,0)</f>
        <v>0</v>
      </c>
      <c r="BF304" s="191">
        <f>IF(N304="snížená",J304,0)</f>
        <v>0</v>
      </c>
      <c r="BG304" s="191">
        <f>IF(N304="zákl. přenesená",J304,0)</f>
        <v>0</v>
      </c>
      <c r="BH304" s="191">
        <f>IF(N304="sníž. přenesená",J304,0)</f>
        <v>0</v>
      </c>
      <c r="BI304" s="191">
        <f>IF(N304="nulová",J304,0)</f>
        <v>0</v>
      </c>
      <c r="BJ304" s="18" t="s">
        <v>89</v>
      </c>
      <c r="BK304" s="191">
        <f>ROUND(I304*H304,2)</f>
        <v>0</v>
      </c>
      <c r="BL304" s="18" t="s">
        <v>296</v>
      </c>
      <c r="BM304" s="190" t="s">
        <v>659</v>
      </c>
    </row>
    <row r="305" s="13" customFormat="1">
      <c r="A305" s="13"/>
      <c r="B305" s="201"/>
      <c r="C305" s="13"/>
      <c r="D305" s="192" t="s">
        <v>248</v>
      </c>
      <c r="E305" s="202" t="s">
        <v>1</v>
      </c>
      <c r="F305" s="203" t="s">
        <v>660</v>
      </c>
      <c r="G305" s="13"/>
      <c r="H305" s="204">
        <v>95.700000000000003</v>
      </c>
      <c r="I305" s="205"/>
      <c r="J305" s="13"/>
      <c r="K305" s="13"/>
      <c r="L305" s="201"/>
      <c r="M305" s="206"/>
      <c r="N305" s="207"/>
      <c r="O305" s="207"/>
      <c r="P305" s="207"/>
      <c r="Q305" s="207"/>
      <c r="R305" s="207"/>
      <c r="S305" s="207"/>
      <c r="T305" s="20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02" t="s">
        <v>248</v>
      </c>
      <c r="AU305" s="202" t="s">
        <v>91</v>
      </c>
      <c r="AV305" s="13" t="s">
        <v>91</v>
      </c>
      <c r="AW305" s="13" t="s">
        <v>37</v>
      </c>
      <c r="AX305" s="13" t="s">
        <v>82</v>
      </c>
      <c r="AY305" s="202" t="s">
        <v>160</v>
      </c>
    </row>
    <row r="306" s="14" customFormat="1">
      <c r="A306" s="14"/>
      <c r="B306" s="209"/>
      <c r="C306" s="14"/>
      <c r="D306" s="192" t="s">
        <v>248</v>
      </c>
      <c r="E306" s="210" t="s">
        <v>1</v>
      </c>
      <c r="F306" s="211" t="s">
        <v>250</v>
      </c>
      <c r="G306" s="14"/>
      <c r="H306" s="212">
        <v>95.700000000000003</v>
      </c>
      <c r="I306" s="213"/>
      <c r="J306" s="14"/>
      <c r="K306" s="14"/>
      <c r="L306" s="209"/>
      <c r="M306" s="214"/>
      <c r="N306" s="215"/>
      <c r="O306" s="215"/>
      <c r="P306" s="215"/>
      <c r="Q306" s="215"/>
      <c r="R306" s="215"/>
      <c r="S306" s="215"/>
      <c r="T306" s="216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10" t="s">
        <v>248</v>
      </c>
      <c r="AU306" s="210" t="s">
        <v>91</v>
      </c>
      <c r="AV306" s="14" t="s">
        <v>159</v>
      </c>
      <c r="AW306" s="14" t="s">
        <v>37</v>
      </c>
      <c r="AX306" s="14" t="s">
        <v>89</v>
      </c>
      <c r="AY306" s="210" t="s">
        <v>160</v>
      </c>
    </row>
    <row r="307" s="2" customFormat="1" ht="24.15" customHeight="1">
      <c r="A307" s="37"/>
      <c r="B307" s="178"/>
      <c r="C307" s="179" t="s">
        <v>661</v>
      </c>
      <c r="D307" s="179" t="s">
        <v>162</v>
      </c>
      <c r="E307" s="180" t="s">
        <v>662</v>
      </c>
      <c r="F307" s="181" t="s">
        <v>663</v>
      </c>
      <c r="G307" s="182" t="s">
        <v>244</v>
      </c>
      <c r="H307" s="183">
        <v>29.649999999999999</v>
      </c>
      <c r="I307" s="184"/>
      <c r="J307" s="185">
        <f>ROUND(I307*H307,2)</f>
        <v>0</v>
      </c>
      <c r="K307" s="181" t="s">
        <v>245</v>
      </c>
      <c r="L307" s="38"/>
      <c r="M307" s="186" t="s">
        <v>1</v>
      </c>
      <c r="N307" s="187" t="s">
        <v>47</v>
      </c>
      <c r="O307" s="76"/>
      <c r="P307" s="188">
        <f>O307*H307</f>
        <v>0</v>
      </c>
      <c r="Q307" s="188">
        <v>0.0063</v>
      </c>
      <c r="R307" s="188">
        <f>Q307*H307</f>
        <v>0.18679499999999999</v>
      </c>
      <c r="S307" s="188">
        <v>0</v>
      </c>
      <c r="T307" s="189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190" t="s">
        <v>296</v>
      </c>
      <c r="AT307" s="190" t="s">
        <v>162</v>
      </c>
      <c r="AU307" s="190" t="s">
        <v>91</v>
      </c>
      <c r="AY307" s="18" t="s">
        <v>160</v>
      </c>
      <c r="BE307" s="191">
        <f>IF(N307="základní",J307,0)</f>
        <v>0</v>
      </c>
      <c r="BF307" s="191">
        <f>IF(N307="snížená",J307,0)</f>
        <v>0</v>
      </c>
      <c r="BG307" s="191">
        <f>IF(N307="zákl. přenesená",J307,0)</f>
        <v>0</v>
      </c>
      <c r="BH307" s="191">
        <f>IF(N307="sníž. přenesená",J307,0)</f>
        <v>0</v>
      </c>
      <c r="BI307" s="191">
        <f>IF(N307="nulová",J307,0)</f>
        <v>0</v>
      </c>
      <c r="BJ307" s="18" t="s">
        <v>89</v>
      </c>
      <c r="BK307" s="191">
        <f>ROUND(I307*H307,2)</f>
        <v>0</v>
      </c>
      <c r="BL307" s="18" t="s">
        <v>296</v>
      </c>
      <c r="BM307" s="190" t="s">
        <v>664</v>
      </c>
    </row>
    <row r="308" s="2" customFormat="1">
      <c r="A308" s="37"/>
      <c r="B308" s="38"/>
      <c r="C308" s="37"/>
      <c r="D308" s="192" t="s">
        <v>167</v>
      </c>
      <c r="E308" s="37"/>
      <c r="F308" s="193" t="s">
        <v>665</v>
      </c>
      <c r="G308" s="37"/>
      <c r="H308" s="37"/>
      <c r="I308" s="194"/>
      <c r="J308" s="37"/>
      <c r="K308" s="37"/>
      <c r="L308" s="38"/>
      <c r="M308" s="195"/>
      <c r="N308" s="196"/>
      <c r="O308" s="76"/>
      <c r="P308" s="76"/>
      <c r="Q308" s="76"/>
      <c r="R308" s="76"/>
      <c r="S308" s="76"/>
      <c r="T308" s="77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8" t="s">
        <v>167</v>
      </c>
      <c r="AU308" s="18" t="s">
        <v>91</v>
      </c>
    </row>
    <row r="309" s="2" customFormat="1" ht="24.15" customHeight="1">
      <c r="A309" s="37"/>
      <c r="B309" s="178"/>
      <c r="C309" s="227" t="s">
        <v>666</v>
      </c>
      <c r="D309" s="227" t="s">
        <v>549</v>
      </c>
      <c r="E309" s="228" t="s">
        <v>667</v>
      </c>
      <c r="F309" s="229" t="s">
        <v>668</v>
      </c>
      <c r="G309" s="230" t="s">
        <v>244</v>
      </c>
      <c r="H309" s="231">
        <v>32.615000000000002</v>
      </c>
      <c r="I309" s="232"/>
      <c r="J309" s="233">
        <f>ROUND(I309*H309,2)</f>
        <v>0</v>
      </c>
      <c r="K309" s="229" t="s">
        <v>245</v>
      </c>
      <c r="L309" s="234"/>
      <c r="M309" s="235" t="s">
        <v>1</v>
      </c>
      <c r="N309" s="236" t="s">
        <v>47</v>
      </c>
      <c r="O309" s="76"/>
      <c r="P309" s="188">
        <f>O309*H309</f>
        <v>0</v>
      </c>
      <c r="Q309" s="188">
        <v>0.017999999999999999</v>
      </c>
      <c r="R309" s="188">
        <f>Q309*H309</f>
        <v>0.58706999999999998</v>
      </c>
      <c r="S309" s="188">
        <v>0</v>
      </c>
      <c r="T309" s="189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190" t="s">
        <v>586</v>
      </c>
      <c r="AT309" s="190" t="s">
        <v>549</v>
      </c>
      <c r="AU309" s="190" t="s">
        <v>91</v>
      </c>
      <c r="AY309" s="18" t="s">
        <v>160</v>
      </c>
      <c r="BE309" s="191">
        <f>IF(N309="základní",J309,0)</f>
        <v>0</v>
      </c>
      <c r="BF309" s="191">
        <f>IF(N309="snížená",J309,0)</f>
        <v>0</v>
      </c>
      <c r="BG309" s="191">
        <f>IF(N309="zákl. přenesená",J309,0)</f>
        <v>0</v>
      </c>
      <c r="BH309" s="191">
        <f>IF(N309="sníž. přenesená",J309,0)</f>
        <v>0</v>
      </c>
      <c r="BI309" s="191">
        <f>IF(N309="nulová",J309,0)</f>
        <v>0</v>
      </c>
      <c r="BJ309" s="18" t="s">
        <v>89</v>
      </c>
      <c r="BK309" s="191">
        <f>ROUND(I309*H309,2)</f>
        <v>0</v>
      </c>
      <c r="BL309" s="18" t="s">
        <v>296</v>
      </c>
      <c r="BM309" s="190" t="s">
        <v>669</v>
      </c>
    </row>
    <row r="310" s="2" customFormat="1">
      <c r="A310" s="37"/>
      <c r="B310" s="38"/>
      <c r="C310" s="37"/>
      <c r="D310" s="192" t="s">
        <v>167</v>
      </c>
      <c r="E310" s="37"/>
      <c r="F310" s="193" t="s">
        <v>668</v>
      </c>
      <c r="G310" s="37"/>
      <c r="H310" s="37"/>
      <c r="I310" s="194"/>
      <c r="J310" s="37"/>
      <c r="K310" s="37"/>
      <c r="L310" s="38"/>
      <c r="M310" s="195"/>
      <c r="N310" s="196"/>
      <c r="O310" s="76"/>
      <c r="P310" s="76"/>
      <c r="Q310" s="76"/>
      <c r="R310" s="76"/>
      <c r="S310" s="76"/>
      <c r="T310" s="77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8" t="s">
        <v>167</v>
      </c>
      <c r="AU310" s="18" t="s">
        <v>91</v>
      </c>
    </row>
    <row r="311" s="13" customFormat="1">
      <c r="A311" s="13"/>
      <c r="B311" s="201"/>
      <c r="C311" s="13"/>
      <c r="D311" s="192" t="s">
        <v>248</v>
      </c>
      <c r="E311" s="202" t="s">
        <v>1</v>
      </c>
      <c r="F311" s="203" t="s">
        <v>670</v>
      </c>
      <c r="G311" s="13"/>
      <c r="H311" s="204">
        <v>32.615000000000002</v>
      </c>
      <c r="I311" s="205"/>
      <c r="J311" s="13"/>
      <c r="K311" s="13"/>
      <c r="L311" s="201"/>
      <c r="M311" s="206"/>
      <c r="N311" s="207"/>
      <c r="O311" s="207"/>
      <c r="P311" s="207"/>
      <c r="Q311" s="207"/>
      <c r="R311" s="207"/>
      <c r="S311" s="207"/>
      <c r="T311" s="20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02" t="s">
        <v>248</v>
      </c>
      <c r="AU311" s="202" t="s">
        <v>91</v>
      </c>
      <c r="AV311" s="13" t="s">
        <v>91</v>
      </c>
      <c r="AW311" s="13" t="s">
        <v>37</v>
      </c>
      <c r="AX311" s="13" t="s">
        <v>82</v>
      </c>
      <c r="AY311" s="202" t="s">
        <v>160</v>
      </c>
    </row>
    <row r="312" s="14" customFormat="1">
      <c r="A312" s="14"/>
      <c r="B312" s="209"/>
      <c r="C312" s="14"/>
      <c r="D312" s="192" t="s">
        <v>248</v>
      </c>
      <c r="E312" s="210" t="s">
        <v>1</v>
      </c>
      <c r="F312" s="211" t="s">
        <v>250</v>
      </c>
      <c r="G312" s="14"/>
      <c r="H312" s="212">
        <v>32.615000000000002</v>
      </c>
      <c r="I312" s="213"/>
      <c r="J312" s="14"/>
      <c r="K312" s="14"/>
      <c r="L312" s="209"/>
      <c r="M312" s="214"/>
      <c r="N312" s="215"/>
      <c r="O312" s="215"/>
      <c r="P312" s="215"/>
      <c r="Q312" s="215"/>
      <c r="R312" s="215"/>
      <c r="S312" s="215"/>
      <c r="T312" s="216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10" t="s">
        <v>248</v>
      </c>
      <c r="AU312" s="210" t="s">
        <v>91</v>
      </c>
      <c r="AV312" s="14" t="s">
        <v>159</v>
      </c>
      <c r="AW312" s="14" t="s">
        <v>37</v>
      </c>
      <c r="AX312" s="14" t="s">
        <v>89</v>
      </c>
      <c r="AY312" s="210" t="s">
        <v>160</v>
      </c>
    </row>
    <row r="313" s="2" customFormat="1" ht="16.5" customHeight="1">
      <c r="A313" s="37"/>
      <c r="B313" s="178"/>
      <c r="C313" s="179" t="s">
        <v>671</v>
      </c>
      <c r="D313" s="179" t="s">
        <v>162</v>
      </c>
      <c r="E313" s="180" t="s">
        <v>672</v>
      </c>
      <c r="F313" s="181" t="s">
        <v>673</v>
      </c>
      <c r="G313" s="182" t="s">
        <v>515</v>
      </c>
      <c r="H313" s="183">
        <v>26.100000000000001</v>
      </c>
      <c r="I313" s="184"/>
      <c r="J313" s="185">
        <f>ROUND(I313*H313,2)</f>
        <v>0</v>
      </c>
      <c r="K313" s="181" t="s">
        <v>245</v>
      </c>
      <c r="L313" s="38"/>
      <c r="M313" s="186" t="s">
        <v>1</v>
      </c>
      <c r="N313" s="187" t="s">
        <v>47</v>
      </c>
      <c r="O313" s="76"/>
      <c r="P313" s="188">
        <f>O313*H313</f>
        <v>0</v>
      </c>
      <c r="Q313" s="188">
        <v>3.0000000000000001E-05</v>
      </c>
      <c r="R313" s="188">
        <f>Q313*H313</f>
        <v>0.00078300000000000006</v>
      </c>
      <c r="S313" s="188">
        <v>0</v>
      </c>
      <c r="T313" s="189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190" t="s">
        <v>296</v>
      </c>
      <c r="AT313" s="190" t="s">
        <v>162</v>
      </c>
      <c r="AU313" s="190" t="s">
        <v>91</v>
      </c>
      <c r="AY313" s="18" t="s">
        <v>160</v>
      </c>
      <c r="BE313" s="191">
        <f>IF(N313="základní",J313,0)</f>
        <v>0</v>
      </c>
      <c r="BF313" s="191">
        <f>IF(N313="snížená",J313,0)</f>
        <v>0</v>
      </c>
      <c r="BG313" s="191">
        <f>IF(N313="zákl. přenesená",J313,0)</f>
        <v>0</v>
      </c>
      <c r="BH313" s="191">
        <f>IF(N313="sníž. přenesená",J313,0)</f>
        <v>0</v>
      </c>
      <c r="BI313" s="191">
        <f>IF(N313="nulová",J313,0)</f>
        <v>0</v>
      </c>
      <c r="BJ313" s="18" t="s">
        <v>89</v>
      </c>
      <c r="BK313" s="191">
        <f>ROUND(I313*H313,2)</f>
        <v>0</v>
      </c>
      <c r="BL313" s="18" t="s">
        <v>296</v>
      </c>
      <c r="BM313" s="190" t="s">
        <v>674</v>
      </c>
    </row>
    <row r="314" s="2" customFormat="1">
      <c r="A314" s="37"/>
      <c r="B314" s="38"/>
      <c r="C314" s="37"/>
      <c r="D314" s="192" t="s">
        <v>167</v>
      </c>
      <c r="E314" s="37"/>
      <c r="F314" s="193" t="s">
        <v>675</v>
      </c>
      <c r="G314" s="37"/>
      <c r="H314" s="37"/>
      <c r="I314" s="194"/>
      <c r="J314" s="37"/>
      <c r="K314" s="37"/>
      <c r="L314" s="38"/>
      <c r="M314" s="195"/>
      <c r="N314" s="196"/>
      <c r="O314" s="76"/>
      <c r="P314" s="76"/>
      <c r="Q314" s="76"/>
      <c r="R314" s="76"/>
      <c r="S314" s="76"/>
      <c r="T314" s="77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8" t="s">
        <v>167</v>
      </c>
      <c r="AU314" s="18" t="s">
        <v>91</v>
      </c>
    </row>
    <row r="315" s="2" customFormat="1" ht="16.5" customHeight="1">
      <c r="A315" s="37"/>
      <c r="B315" s="178"/>
      <c r="C315" s="179" t="s">
        <v>676</v>
      </c>
      <c r="D315" s="179" t="s">
        <v>162</v>
      </c>
      <c r="E315" s="180" t="s">
        <v>677</v>
      </c>
      <c r="F315" s="181" t="s">
        <v>678</v>
      </c>
      <c r="G315" s="182" t="s">
        <v>515</v>
      </c>
      <c r="H315" s="183">
        <v>26.100000000000001</v>
      </c>
      <c r="I315" s="184"/>
      <c r="J315" s="185">
        <f>ROUND(I315*H315,2)</f>
        <v>0</v>
      </c>
      <c r="K315" s="181" t="s">
        <v>245</v>
      </c>
      <c r="L315" s="38"/>
      <c r="M315" s="186" t="s">
        <v>1</v>
      </c>
      <c r="N315" s="187" t="s">
        <v>47</v>
      </c>
      <c r="O315" s="76"/>
      <c r="P315" s="188">
        <f>O315*H315</f>
        <v>0</v>
      </c>
      <c r="Q315" s="188">
        <v>0.00010000000000000001</v>
      </c>
      <c r="R315" s="188">
        <f>Q315*H315</f>
        <v>0.0026100000000000003</v>
      </c>
      <c r="S315" s="188">
        <v>0</v>
      </c>
      <c r="T315" s="189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190" t="s">
        <v>296</v>
      </c>
      <c r="AT315" s="190" t="s">
        <v>162</v>
      </c>
      <c r="AU315" s="190" t="s">
        <v>91</v>
      </c>
      <c r="AY315" s="18" t="s">
        <v>160</v>
      </c>
      <c r="BE315" s="191">
        <f>IF(N315="základní",J315,0)</f>
        <v>0</v>
      </c>
      <c r="BF315" s="191">
        <f>IF(N315="snížená",J315,0)</f>
        <v>0</v>
      </c>
      <c r="BG315" s="191">
        <f>IF(N315="zákl. přenesená",J315,0)</f>
        <v>0</v>
      </c>
      <c r="BH315" s="191">
        <f>IF(N315="sníž. přenesená",J315,0)</f>
        <v>0</v>
      </c>
      <c r="BI315" s="191">
        <f>IF(N315="nulová",J315,0)</f>
        <v>0</v>
      </c>
      <c r="BJ315" s="18" t="s">
        <v>89</v>
      </c>
      <c r="BK315" s="191">
        <f>ROUND(I315*H315,2)</f>
        <v>0</v>
      </c>
      <c r="BL315" s="18" t="s">
        <v>296</v>
      </c>
      <c r="BM315" s="190" t="s">
        <v>679</v>
      </c>
    </row>
    <row r="316" s="2" customFormat="1">
      <c r="A316" s="37"/>
      <c r="B316" s="38"/>
      <c r="C316" s="37"/>
      <c r="D316" s="192" t="s">
        <v>167</v>
      </c>
      <c r="E316" s="37"/>
      <c r="F316" s="193" t="s">
        <v>680</v>
      </c>
      <c r="G316" s="37"/>
      <c r="H316" s="37"/>
      <c r="I316" s="194"/>
      <c r="J316" s="37"/>
      <c r="K316" s="37"/>
      <c r="L316" s="38"/>
      <c r="M316" s="195"/>
      <c r="N316" s="196"/>
      <c r="O316" s="76"/>
      <c r="P316" s="76"/>
      <c r="Q316" s="76"/>
      <c r="R316" s="76"/>
      <c r="S316" s="76"/>
      <c r="T316" s="77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18" t="s">
        <v>167</v>
      </c>
      <c r="AU316" s="18" t="s">
        <v>91</v>
      </c>
    </row>
    <row r="317" s="2" customFormat="1" ht="24.15" customHeight="1">
      <c r="A317" s="37"/>
      <c r="B317" s="178"/>
      <c r="C317" s="179" t="s">
        <v>681</v>
      </c>
      <c r="D317" s="179" t="s">
        <v>162</v>
      </c>
      <c r="E317" s="180" t="s">
        <v>682</v>
      </c>
      <c r="F317" s="181" t="s">
        <v>683</v>
      </c>
      <c r="G317" s="182" t="s">
        <v>244</v>
      </c>
      <c r="H317" s="183">
        <v>29.649999999999999</v>
      </c>
      <c r="I317" s="184"/>
      <c r="J317" s="185">
        <f>ROUND(I317*H317,2)</f>
        <v>0</v>
      </c>
      <c r="K317" s="181" t="s">
        <v>245</v>
      </c>
      <c r="L317" s="38"/>
      <c r="M317" s="186" t="s">
        <v>1</v>
      </c>
      <c r="N317" s="187" t="s">
        <v>47</v>
      </c>
      <c r="O317" s="76"/>
      <c r="P317" s="188">
        <f>O317*H317</f>
        <v>0</v>
      </c>
      <c r="Q317" s="188">
        <v>5.0000000000000002E-05</v>
      </c>
      <c r="R317" s="188">
        <f>Q317*H317</f>
        <v>0.0014825000000000001</v>
      </c>
      <c r="S317" s="188">
        <v>0</v>
      </c>
      <c r="T317" s="189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190" t="s">
        <v>296</v>
      </c>
      <c r="AT317" s="190" t="s">
        <v>162</v>
      </c>
      <c r="AU317" s="190" t="s">
        <v>91</v>
      </c>
      <c r="AY317" s="18" t="s">
        <v>160</v>
      </c>
      <c r="BE317" s="191">
        <f>IF(N317="základní",J317,0)</f>
        <v>0</v>
      </c>
      <c r="BF317" s="191">
        <f>IF(N317="snížená",J317,0)</f>
        <v>0</v>
      </c>
      <c r="BG317" s="191">
        <f>IF(N317="zákl. přenesená",J317,0)</f>
        <v>0</v>
      </c>
      <c r="BH317" s="191">
        <f>IF(N317="sníž. přenesená",J317,0)</f>
        <v>0</v>
      </c>
      <c r="BI317" s="191">
        <f>IF(N317="nulová",J317,0)</f>
        <v>0</v>
      </c>
      <c r="BJ317" s="18" t="s">
        <v>89</v>
      </c>
      <c r="BK317" s="191">
        <f>ROUND(I317*H317,2)</f>
        <v>0</v>
      </c>
      <c r="BL317" s="18" t="s">
        <v>296</v>
      </c>
      <c r="BM317" s="190" t="s">
        <v>684</v>
      </c>
    </row>
    <row r="318" s="2" customFormat="1">
      <c r="A318" s="37"/>
      <c r="B318" s="38"/>
      <c r="C318" s="37"/>
      <c r="D318" s="192" t="s">
        <v>167</v>
      </c>
      <c r="E318" s="37"/>
      <c r="F318" s="193" t="s">
        <v>685</v>
      </c>
      <c r="G318" s="37"/>
      <c r="H318" s="37"/>
      <c r="I318" s="194"/>
      <c r="J318" s="37"/>
      <c r="K318" s="37"/>
      <c r="L318" s="38"/>
      <c r="M318" s="195"/>
      <c r="N318" s="196"/>
      <c r="O318" s="76"/>
      <c r="P318" s="76"/>
      <c r="Q318" s="76"/>
      <c r="R318" s="76"/>
      <c r="S318" s="76"/>
      <c r="T318" s="77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8" t="s">
        <v>167</v>
      </c>
      <c r="AU318" s="18" t="s">
        <v>91</v>
      </c>
    </row>
    <row r="319" s="2" customFormat="1" ht="24.15" customHeight="1">
      <c r="A319" s="37"/>
      <c r="B319" s="178"/>
      <c r="C319" s="179" t="s">
        <v>686</v>
      </c>
      <c r="D319" s="179" t="s">
        <v>162</v>
      </c>
      <c r="E319" s="180" t="s">
        <v>687</v>
      </c>
      <c r="F319" s="181" t="s">
        <v>688</v>
      </c>
      <c r="G319" s="182" t="s">
        <v>360</v>
      </c>
      <c r="H319" s="183">
        <v>0.84799999999999998</v>
      </c>
      <c r="I319" s="184"/>
      <c r="J319" s="185">
        <f>ROUND(I319*H319,2)</f>
        <v>0</v>
      </c>
      <c r="K319" s="181" t="s">
        <v>245</v>
      </c>
      <c r="L319" s="38"/>
      <c r="M319" s="186" t="s">
        <v>1</v>
      </c>
      <c r="N319" s="187" t="s">
        <v>47</v>
      </c>
      <c r="O319" s="76"/>
      <c r="P319" s="188">
        <f>O319*H319</f>
        <v>0</v>
      </c>
      <c r="Q319" s="188">
        <v>0</v>
      </c>
      <c r="R319" s="188">
        <f>Q319*H319</f>
        <v>0</v>
      </c>
      <c r="S319" s="188">
        <v>0</v>
      </c>
      <c r="T319" s="189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190" t="s">
        <v>296</v>
      </c>
      <c r="AT319" s="190" t="s">
        <v>162</v>
      </c>
      <c r="AU319" s="190" t="s">
        <v>91</v>
      </c>
      <c r="AY319" s="18" t="s">
        <v>160</v>
      </c>
      <c r="BE319" s="191">
        <f>IF(N319="základní",J319,0)</f>
        <v>0</v>
      </c>
      <c r="BF319" s="191">
        <f>IF(N319="snížená",J319,0)</f>
        <v>0</v>
      </c>
      <c r="BG319" s="191">
        <f>IF(N319="zákl. přenesená",J319,0)</f>
        <v>0</v>
      </c>
      <c r="BH319" s="191">
        <f>IF(N319="sníž. přenesená",J319,0)</f>
        <v>0</v>
      </c>
      <c r="BI319" s="191">
        <f>IF(N319="nulová",J319,0)</f>
        <v>0</v>
      </c>
      <c r="BJ319" s="18" t="s">
        <v>89</v>
      </c>
      <c r="BK319" s="191">
        <f>ROUND(I319*H319,2)</f>
        <v>0</v>
      </c>
      <c r="BL319" s="18" t="s">
        <v>296</v>
      </c>
      <c r="BM319" s="190" t="s">
        <v>689</v>
      </c>
    </row>
    <row r="320" s="2" customFormat="1">
      <c r="A320" s="37"/>
      <c r="B320" s="38"/>
      <c r="C320" s="37"/>
      <c r="D320" s="192" t="s">
        <v>167</v>
      </c>
      <c r="E320" s="37"/>
      <c r="F320" s="193" t="s">
        <v>690</v>
      </c>
      <c r="G320" s="37"/>
      <c r="H320" s="37"/>
      <c r="I320" s="194"/>
      <c r="J320" s="37"/>
      <c r="K320" s="37"/>
      <c r="L320" s="38"/>
      <c r="M320" s="195"/>
      <c r="N320" s="196"/>
      <c r="O320" s="76"/>
      <c r="P320" s="76"/>
      <c r="Q320" s="76"/>
      <c r="R320" s="76"/>
      <c r="S320" s="76"/>
      <c r="T320" s="77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8" t="s">
        <v>167</v>
      </c>
      <c r="AU320" s="18" t="s">
        <v>91</v>
      </c>
    </row>
    <row r="321" s="12" customFormat="1" ht="22.8" customHeight="1">
      <c r="A321" s="12"/>
      <c r="B321" s="165"/>
      <c r="C321" s="12"/>
      <c r="D321" s="166" t="s">
        <v>81</v>
      </c>
      <c r="E321" s="176" t="s">
        <v>691</v>
      </c>
      <c r="F321" s="176" t="s">
        <v>692</v>
      </c>
      <c r="G321" s="12"/>
      <c r="H321" s="12"/>
      <c r="I321" s="168"/>
      <c r="J321" s="177">
        <f>BK321</f>
        <v>0</v>
      </c>
      <c r="K321" s="12"/>
      <c r="L321" s="165"/>
      <c r="M321" s="170"/>
      <c r="N321" s="171"/>
      <c r="O321" s="171"/>
      <c r="P321" s="172">
        <f>SUM(P322:P348)</f>
        <v>0</v>
      </c>
      <c r="Q321" s="171"/>
      <c r="R321" s="172">
        <f>SUM(R322:R348)</f>
        <v>1.0585692</v>
      </c>
      <c r="S321" s="171"/>
      <c r="T321" s="173">
        <f>SUM(T322:T348)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166" t="s">
        <v>91</v>
      </c>
      <c r="AT321" s="174" t="s">
        <v>81</v>
      </c>
      <c r="AU321" s="174" t="s">
        <v>89</v>
      </c>
      <c r="AY321" s="166" t="s">
        <v>160</v>
      </c>
      <c r="BK321" s="175">
        <f>SUM(BK322:BK348)</f>
        <v>0</v>
      </c>
    </row>
    <row r="322" s="2" customFormat="1" ht="16.5" customHeight="1">
      <c r="A322" s="37"/>
      <c r="B322" s="178"/>
      <c r="C322" s="179" t="s">
        <v>693</v>
      </c>
      <c r="D322" s="179" t="s">
        <v>162</v>
      </c>
      <c r="E322" s="180" t="s">
        <v>694</v>
      </c>
      <c r="F322" s="181" t="s">
        <v>695</v>
      </c>
      <c r="G322" s="182" t="s">
        <v>244</v>
      </c>
      <c r="H322" s="183">
        <v>30.379999999999999</v>
      </c>
      <c r="I322" s="184"/>
      <c r="J322" s="185">
        <f>ROUND(I322*H322,2)</f>
        <v>0</v>
      </c>
      <c r="K322" s="181" t="s">
        <v>245</v>
      </c>
      <c r="L322" s="38"/>
      <c r="M322" s="186" t="s">
        <v>1</v>
      </c>
      <c r="N322" s="187" t="s">
        <v>47</v>
      </c>
      <c r="O322" s="76"/>
      <c r="P322" s="188">
        <f>O322*H322</f>
        <v>0</v>
      </c>
      <c r="Q322" s="188">
        <v>0</v>
      </c>
      <c r="R322" s="188">
        <f>Q322*H322</f>
        <v>0</v>
      </c>
      <c r="S322" s="188">
        <v>0</v>
      </c>
      <c r="T322" s="189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190" t="s">
        <v>296</v>
      </c>
      <c r="AT322" s="190" t="s">
        <v>162</v>
      </c>
      <c r="AU322" s="190" t="s">
        <v>91</v>
      </c>
      <c r="AY322" s="18" t="s">
        <v>160</v>
      </c>
      <c r="BE322" s="191">
        <f>IF(N322="základní",J322,0)</f>
        <v>0</v>
      </c>
      <c r="BF322" s="191">
        <f>IF(N322="snížená",J322,0)</f>
        <v>0</v>
      </c>
      <c r="BG322" s="191">
        <f>IF(N322="zákl. přenesená",J322,0)</f>
        <v>0</v>
      </c>
      <c r="BH322" s="191">
        <f>IF(N322="sníž. přenesená",J322,0)</f>
        <v>0</v>
      </c>
      <c r="BI322" s="191">
        <f>IF(N322="nulová",J322,0)</f>
        <v>0</v>
      </c>
      <c r="BJ322" s="18" t="s">
        <v>89</v>
      </c>
      <c r="BK322" s="191">
        <f>ROUND(I322*H322,2)</f>
        <v>0</v>
      </c>
      <c r="BL322" s="18" t="s">
        <v>296</v>
      </c>
      <c r="BM322" s="190" t="s">
        <v>696</v>
      </c>
    </row>
    <row r="323" s="2" customFormat="1">
      <c r="A323" s="37"/>
      <c r="B323" s="38"/>
      <c r="C323" s="37"/>
      <c r="D323" s="192" t="s">
        <v>167</v>
      </c>
      <c r="E323" s="37"/>
      <c r="F323" s="193" t="s">
        <v>697</v>
      </c>
      <c r="G323" s="37"/>
      <c r="H323" s="37"/>
      <c r="I323" s="194"/>
      <c r="J323" s="37"/>
      <c r="K323" s="37"/>
      <c r="L323" s="38"/>
      <c r="M323" s="195"/>
      <c r="N323" s="196"/>
      <c r="O323" s="76"/>
      <c r="P323" s="76"/>
      <c r="Q323" s="76"/>
      <c r="R323" s="76"/>
      <c r="S323" s="76"/>
      <c r="T323" s="77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8" t="s">
        <v>167</v>
      </c>
      <c r="AU323" s="18" t="s">
        <v>91</v>
      </c>
    </row>
    <row r="324" s="15" customFormat="1">
      <c r="A324" s="15"/>
      <c r="B324" s="217"/>
      <c r="C324" s="15"/>
      <c r="D324" s="192" t="s">
        <v>248</v>
      </c>
      <c r="E324" s="218" t="s">
        <v>1</v>
      </c>
      <c r="F324" s="219" t="s">
        <v>698</v>
      </c>
      <c r="G324" s="15"/>
      <c r="H324" s="218" t="s">
        <v>1</v>
      </c>
      <c r="I324" s="220"/>
      <c r="J324" s="15"/>
      <c r="K324" s="15"/>
      <c r="L324" s="217"/>
      <c r="M324" s="221"/>
      <c r="N324" s="222"/>
      <c r="O324" s="222"/>
      <c r="P324" s="222"/>
      <c r="Q324" s="222"/>
      <c r="R324" s="222"/>
      <c r="S324" s="222"/>
      <c r="T324" s="223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18" t="s">
        <v>248</v>
      </c>
      <c r="AU324" s="218" t="s">
        <v>91</v>
      </c>
      <c r="AV324" s="15" t="s">
        <v>89</v>
      </c>
      <c r="AW324" s="15" t="s">
        <v>37</v>
      </c>
      <c r="AX324" s="15" t="s">
        <v>82</v>
      </c>
      <c r="AY324" s="218" t="s">
        <v>160</v>
      </c>
    </row>
    <row r="325" s="15" customFormat="1">
      <c r="A325" s="15"/>
      <c r="B325" s="217"/>
      <c r="C325" s="15"/>
      <c r="D325" s="192" t="s">
        <v>248</v>
      </c>
      <c r="E325" s="218" t="s">
        <v>1</v>
      </c>
      <c r="F325" s="219" t="s">
        <v>342</v>
      </c>
      <c r="G325" s="15"/>
      <c r="H325" s="218" t="s">
        <v>1</v>
      </c>
      <c r="I325" s="220"/>
      <c r="J325" s="15"/>
      <c r="K325" s="15"/>
      <c r="L325" s="217"/>
      <c r="M325" s="221"/>
      <c r="N325" s="222"/>
      <c r="O325" s="222"/>
      <c r="P325" s="222"/>
      <c r="Q325" s="222"/>
      <c r="R325" s="222"/>
      <c r="S325" s="222"/>
      <c r="T325" s="223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18" t="s">
        <v>248</v>
      </c>
      <c r="AU325" s="218" t="s">
        <v>91</v>
      </c>
      <c r="AV325" s="15" t="s">
        <v>89</v>
      </c>
      <c r="AW325" s="15" t="s">
        <v>37</v>
      </c>
      <c r="AX325" s="15" t="s">
        <v>82</v>
      </c>
      <c r="AY325" s="218" t="s">
        <v>160</v>
      </c>
    </row>
    <row r="326" s="13" customFormat="1">
      <c r="A326" s="13"/>
      <c r="B326" s="201"/>
      <c r="C326" s="13"/>
      <c r="D326" s="192" t="s">
        <v>248</v>
      </c>
      <c r="E326" s="202" t="s">
        <v>1</v>
      </c>
      <c r="F326" s="203" t="s">
        <v>699</v>
      </c>
      <c r="G326" s="13"/>
      <c r="H326" s="204">
        <v>28.629999999999999</v>
      </c>
      <c r="I326" s="205"/>
      <c r="J326" s="13"/>
      <c r="K326" s="13"/>
      <c r="L326" s="201"/>
      <c r="M326" s="206"/>
      <c r="N326" s="207"/>
      <c r="O326" s="207"/>
      <c r="P326" s="207"/>
      <c r="Q326" s="207"/>
      <c r="R326" s="207"/>
      <c r="S326" s="207"/>
      <c r="T326" s="20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02" t="s">
        <v>248</v>
      </c>
      <c r="AU326" s="202" t="s">
        <v>91</v>
      </c>
      <c r="AV326" s="13" t="s">
        <v>91</v>
      </c>
      <c r="AW326" s="13" t="s">
        <v>37</v>
      </c>
      <c r="AX326" s="13" t="s">
        <v>82</v>
      </c>
      <c r="AY326" s="202" t="s">
        <v>160</v>
      </c>
    </row>
    <row r="327" s="15" customFormat="1">
      <c r="A327" s="15"/>
      <c r="B327" s="217"/>
      <c r="C327" s="15"/>
      <c r="D327" s="192" t="s">
        <v>248</v>
      </c>
      <c r="E327" s="218" t="s">
        <v>1</v>
      </c>
      <c r="F327" s="219" t="s">
        <v>346</v>
      </c>
      <c r="G327" s="15"/>
      <c r="H327" s="218" t="s">
        <v>1</v>
      </c>
      <c r="I327" s="220"/>
      <c r="J327" s="15"/>
      <c r="K327" s="15"/>
      <c r="L327" s="217"/>
      <c r="M327" s="221"/>
      <c r="N327" s="222"/>
      <c r="O327" s="222"/>
      <c r="P327" s="222"/>
      <c r="Q327" s="222"/>
      <c r="R327" s="222"/>
      <c r="S327" s="222"/>
      <c r="T327" s="223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18" t="s">
        <v>248</v>
      </c>
      <c r="AU327" s="218" t="s">
        <v>91</v>
      </c>
      <c r="AV327" s="15" t="s">
        <v>89</v>
      </c>
      <c r="AW327" s="15" t="s">
        <v>37</v>
      </c>
      <c r="AX327" s="15" t="s">
        <v>82</v>
      </c>
      <c r="AY327" s="218" t="s">
        <v>160</v>
      </c>
    </row>
    <row r="328" s="13" customFormat="1">
      <c r="A328" s="13"/>
      <c r="B328" s="201"/>
      <c r="C328" s="13"/>
      <c r="D328" s="192" t="s">
        <v>248</v>
      </c>
      <c r="E328" s="202" t="s">
        <v>1</v>
      </c>
      <c r="F328" s="203" t="s">
        <v>700</v>
      </c>
      <c r="G328" s="13"/>
      <c r="H328" s="204">
        <v>1.75</v>
      </c>
      <c r="I328" s="205"/>
      <c r="J328" s="13"/>
      <c r="K328" s="13"/>
      <c r="L328" s="201"/>
      <c r="M328" s="206"/>
      <c r="N328" s="207"/>
      <c r="O328" s="207"/>
      <c r="P328" s="207"/>
      <c r="Q328" s="207"/>
      <c r="R328" s="207"/>
      <c r="S328" s="207"/>
      <c r="T328" s="20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02" t="s">
        <v>248</v>
      </c>
      <c r="AU328" s="202" t="s">
        <v>91</v>
      </c>
      <c r="AV328" s="13" t="s">
        <v>91</v>
      </c>
      <c r="AW328" s="13" t="s">
        <v>37</v>
      </c>
      <c r="AX328" s="13" t="s">
        <v>82</v>
      </c>
      <c r="AY328" s="202" t="s">
        <v>160</v>
      </c>
    </row>
    <row r="329" s="14" customFormat="1">
      <c r="A329" s="14"/>
      <c r="B329" s="209"/>
      <c r="C329" s="14"/>
      <c r="D329" s="192" t="s">
        <v>248</v>
      </c>
      <c r="E329" s="210" t="s">
        <v>1</v>
      </c>
      <c r="F329" s="211" t="s">
        <v>250</v>
      </c>
      <c r="G329" s="14"/>
      <c r="H329" s="212">
        <v>30.379999999999999</v>
      </c>
      <c r="I329" s="213"/>
      <c r="J329" s="14"/>
      <c r="K329" s="14"/>
      <c r="L329" s="209"/>
      <c r="M329" s="214"/>
      <c r="N329" s="215"/>
      <c r="O329" s="215"/>
      <c r="P329" s="215"/>
      <c r="Q329" s="215"/>
      <c r="R329" s="215"/>
      <c r="S329" s="215"/>
      <c r="T329" s="216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10" t="s">
        <v>248</v>
      </c>
      <c r="AU329" s="210" t="s">
        <v>91</v>
      </c>
      <c r="AV329" s="14" t="s">
        <v>159</v>
      </c>
      <c r="AW329" s="14" t="s">
        <v>37</v>
      </c>
      <c r="AX329" s="14" t="s">
        <v>89</v>
      </c>
      <c r="AY329" s="210" t="s">
        <v>160</v>
      </c>
    </row>
    <row r="330" s="2" customFormat="1" ht="33" customHeight="1">
      <c r="A330" s="37"/>
      <c r="B330" s="178"/>
      <c r="C330" s="179" t="s">
        <v>701</v>
      </c>
      <c r="D330" s="179" t="s">
        <v>162</v>
      </c>
      <c r="E330" s="180" t="s">
        <v>702</v>
      </c>
      <c r="F330" s="181" t="s">
        <v>703</v>
      </c>
      <c r="G330" s="182" t="s">
        <v>515</v>
      </c>
      <c r="H330" s="183">
        <v>27.100000000000001</v>
      </c>
      <c r="I330" s="184"/>
      <c r="J330" s="185">
        <f>ROUND(I330*H330,2)</f>
        <v>0</v>
      </c>
      <c r="K330" s="181" t="s">
        <v>245</v>
      </c>
      <c r="L330" s="38"/>
      <c r="M330" s="186" t="s">
        <v>1</v>
      </c>
      <c r="N330" s="187" t="s">
        <v>47</v>
      </c>
      <c r="O330" s="76"/>
      <c r="P330" s="188">
        <f>O330*H330</f>
        <v>0</v>
      </c>
      <c r="Q330" s="188">
        <v>2.0000000000000002E-05</v>
      </c>
      <c r="R330" s="188">
        <f>Q330*H330</f>
        <v>0.00054200000000000006</v>
      </c>
      <c r="S330" s="188">
        <v>0</v>
      </c>
      <c r="T330" s="189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190" t="s">
        <v>296</v>
      </c>
      <c r="AT330" s="190" t="s">
        <v>162</v>
      </c>
      <c r="AU330" s="190" t="s">
        <v>91</v>
      </c>
      <c r="AY330" s="18" t="s">
        <v>160</v>
      </c>
      <c r="BE330" s="191">
        <f>IF(N330="základní",J330,0)</f>
        <v>0</v>
      </c>
      <c r="BF330" s="191">
        <f>IF(N330="snížená",J330,0)</f>
        <v>0</v>
      </c>
      <c r="BG330" s="191">
        <f>IF(N330="zákl. přenesená",J330,0)</f>
        <v>0</v>
      </c>
      <c r="BH330" s="191">
        <f>IF(N330="sníž. přenesená",J330,0)</f>
        <v>0</v>
      </c>
      <c r="BI330" s="191">
        <f>IF(N330="nulová",J330,0)</f>
        <v>0</v>
      </c>
      <c r="BJ330" s="18" t="s">
        <v>89</v>
      </c>
      <c r="BK330" s="191">
        <f>ROUND(I330*H330,2)</f>
        <v>0</v>
      </c>
      <c r="BL330" s="18" t="s">
        <v>296</v>
      </c>
      <c r="BM330" s="190" t="s">
        <v>704</v>
      </c>
    </row>
    <row r="331" s="2" customFormat="1">
      <c r="A331" s="37"/>
      <c r="B331" s="38"/>
      <c r="C331" s="37"/>
      <c r="D331" s="192" t="s">
        <v>167</v>
      </c>
      <c r="E331" s="37"/>
      <c r="F331" s="193" t="s">
        <v>705</v>
      </c>
      <c r="G331" s="37"/>
      <c r="H331" s="37"/>
      <c r="I331" s="194"/>
      <c r="J331" s="37"/>
      <c r="K331" s="37"/>
      <c r="L331" s="38"/>
      <c r="M331" s="195"/>
      <c r="N331" s="196"/>
      <c r="O331" s="76"/>
      <c r="P331" s="76"/>
      <c r="Q331" s="76"/>
      <c r="R331" s="76"/>
      <c r="S331" s="76"/>
      <c r="T331" s="77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T331" s="18" t="s">
        <v>167</v>
      </c>
      <c r="AU331" s="18" t="s">
        <v>91</v>
      </c>
    </row>
    <row r="332" s="15" customFormat="1">
      <c r="A332" s="15"/>
      <c r="B332" s="217"/>
      <c r="C332" s="15"/>
      <c r="D332" s="192" t="s">
        <v>248</v>
      </c>
      <c r="E332" s="218" t="s">
        <v>1</v>
      </c>
      <c r="F332" s="219" t="s">
        <v>342</v>
      </c>
      <c r="G332" s="15"/>
      <c r="H332" s="218" t="s">
        <v>1</v>
      </c>
      <c r="I332" s="220"/>
      <c r="J332" s="15"/>
      <c r="K332" s="15"/>
      <c r="L332" s="217"/>
      <c r="M332" s="221"/>
      <c r="N332" s="222"/>
      <c r="O332" s="222"/>
      <c r="P332" s="222"/>
      <c r="Q332" s="222"/>
      <c r="R332" s="222"/>
      <c r="S332" s="222"/>
      <c r="T332" s="223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18" t="s">
        <v>248</v>
      </c>
      <c r="AU332" s="218" t="s">
        <v>91</v>
      </c>
      <c r="AV332" s="15" t="s">
        <v>89</v>
      </c>
      <c r="AW332" s="15" t="s">
        <v>37</v>
      </c>
      <c r="AX332" s="15" t="s">
        <v>82</v>
      </c>
      <c r="AY332" s="218" t="s">
        <v>160</v>
      </c>
    </row>
    <row r="333" s="13" customFormat="1">
      <c r="A333" s="13"/>
      <c r="B333" s="201"/>
      <c r="C333" s="13"/>
      <c r="D333" s="192" t="s">
        <v>248</v>
      </c>
      <c r="E333" s="202" t="s">
        <v>1</v>
      </c>
      <c r="F333" s="203" t="s">
        <v>706</v>
      </c>
      <c r="G333" s="13"/>
      <c r="H333" s="204">
        <v>30.399999999999999</v>
      </c>
      <c r="I333" s="205"/>
      <c r="J333" s="13"/>
      <c r="K333" s="13"/>
      <c r="L333" s="201"/>
      <c r="M333" s="206"/>
      <c r="N333" s="207"/>
      <c r="O333" s="207"/>
      <c r="P333" s="207"/>
      <c r="Q333" s="207"/>
      <c r="R333" s="207"/>
      <c r="S333" s="207"/>
      <c r="T333" s="20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02" t="s">
        <v>248</v>
      </c>
      <c r="AU333" s="202" t="s">
        <v>91</v>
      </c>
      <c r="AV333" s="13" t="s">
        <v>91</v>
      </c>
      <c r="AW333" s="13" t="s">
        <v>37</v>
      </c>
      <c r="AX333" s="13" t="s">
        <v>82</v>
      </c>
      <c r="AY333" s="202" t="s">
        <v>160</v>
      </c>
    </row>
    <row r="334" s="13" customFormat="1">
      <c r="A334" s="13"/>
      <c r="B334" s="201"/>
      <c r="C334" s="13"/>
      <c r="D334" s="192" t="s">
        <v>248</v>
      </c>
      <c r="E334" s="202" t="s">
        <v>1</v>
      </c>
      <c r="F334" s="203" t="s">
        <v>348</v>
      </c>
      <c r="G334" s="13"/>
      <c r="H334" s="204">
        <v>-1.8</v>
      </c>
      <c r="I334" s="205"/>
      <c r="J334" s="13"/>
      <c r="K334" s="13"/>
      <c r="L334" s="201"/>
      <c r="M334" s="206"/>
      <c r="N334" s="207"/>
      <c r="O334" s="207"/>
      <c r="P334" s="207"/>
      <c r="Q334" s="207"/>
      <c r="R334" s="207"/>
      <c r="S334" s="207"/>
      <c r="T334" s="20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02" t="s">
        <v>248</v>
      </c>
      <c r="AU334" s="202" t="s">
        <v>91</v>
      </c>
      <c r="AV334" s="13" t="s">
        <v>91</v>
      </c>
      <c r="AW334" s="13" t="s">
        <v>37</v>
      </c>
      <c r="AX334" s="13" t="s">
        <v>82</v>
      </c>
      <c r="AY334" s="202" t="s">
        <v>160</v>
      </c>
    </row>
    <row r="335" s="13" customFormat="1">
      <c r="A335" s="13"/>
      <c r="B335" s="201"/>
      <c r="C335" s="13"/>
      <c r="D335" s="192" t="s">
        <v>248</v>
      </c>
      <c r="E335" s="202" t="s">
        <v>1</v>
      </c>
      <c r="F335" s="203" t="s">
        <v>707</v>
      </c>
      <c r="G335" s="13"/>
      <c r="H335" s="204">
        <v>-3.7999999999999998</v>
      </c>
      <c r="I335" s="205"/>
      <c r="J335" s="13"/>
      <c r="K335" s="13"/>
      <c r="L335" s="201"/>
      <c r="M335" s="206"/>
      <c r="N335" s="207"/>
      <c r="O335" s="207"/>
      <c r="P335" s="207"/>
      <c r="Q335" s="207"/>
      <c r="R335" s="207"/>
      <c r="S335" s="207"/>
      <c r="T335" s="20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02" t="s">
        <v>248</v>
      </c>
      <c r="AU335" s="202" t="s">
        <v>91</v>
      </c>
      <c r="AV335" s="13" t="s">
        <v>91</v>
      </c>
      <c r="AW335" s="13" t="s">
        <v>37</v>
      </c>
      <c r="AX335" s="13" t="s">
        <v>82</v>
      </c>
      <c r="AY335" s="202" t="s">
        <v>160</v>
      </c>
    </row>
    <row r="336" s="13" customFormat="1">
      <c r="A336" s="13"/>
      <c r="B336" s="201"/>
      <c r="C336" s="13"/>
      <c r="D336" s="192" t="s">
        <v>248</v>
      </c>
      <c r="E336" s="202" t="s">
        <v>1</v>
      </c>
      <c r="F336" s="203" t="s">
        <v>708</v>
      </c>
      <c r="G336" s="13"/>
      <c r="H336" s="204">
        <v>-0.40000000000000002</v>
      </c>
      <c r="I336" s="205"/>
      <c r="J336" s="13"/>
      <c r="K336" s="13"/>
      <c r="L336" s="201"/>
      <c r="M336" s="206"/>
      <c r="N336" s="207"/>
      <c r="O336" s="207"/>
      <c r="P336" s="207"/>
      <c r="Q336" s="207"/>
      <c r="R336" s="207"/>
      <c r="S336" s="207"/>
      <c r="T336" s="208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02" t="s">
        <v>248</v>
      </c>
      <c r="AU336" s="202" t="s">
        <v>91</v>
      </c>
      <c r="AV336" s="13" t="s">
        <v>91</v>
      </c>
      <c r="AW336" s="13" t="s">
        <v>37</v>
      </c>
      <c r="AX336" s="13" t="s">
        <v>82</v>
      </c>
      <c r="AY336" s="202" t="s">
        <v>160</v>
      </c>
    </row>
    <row r="337" s="15" customFormat="1">
      <c r="A337" s="15"/>
      <c r="B337" s="217"/>
      <c r="C337" s="15"/>
      <c r="D337" s="192" t="s">
        <v>248</v>
      </c>
      <c r="E337" s="218" t="s">
        <v>1</v>
      </c>
      <c r="F337" s="219" t="s">
        <v>709</v>
      </c>
      <c r="G337" s="15"/>
      <c r="H337" s="218" t="s">
        <v>1</v>
      </c>
      <c r="I337" s="220"/>
      <c r="J337" s="15"/>
      <c r="K337" s="15"/>
      <c r="L337" s="217"/>
      <c r="M337" s="221"/>
      <c r="N337" s="222"/>
      <c r="O337" s="222"/>
      <c r="P337" s="222"/>
      <c r="Q337" s="222"/>
      <c r="R337" s="222"/>
      <c r="S337" s="222"/>
      <c r="T337" s="223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18" t="s">
        <v>248</v>
      </c>
      <c r="AU337" s="218" t="s">
        <v>91</v>
      </c>
      <c r="AV337" s="15" t="s">
        <v>89</v>
      </c>
      <c r="AW337" s="15" t="s">
        <v>37</v>
      </c>
      <c r="AX337" s="15" t="s">
        <v>82</v>
      </c>
      <c r="AY337" s="218" t="s">
        <v>160</v>
      </c>
    </row>
    <row r="338" s="13" customFormat="1">
      <c r="A338" s="13"/>
      <c r="B338" s="201"/>
      <c r="C338" s="13"/>
      <c r="D338" s="192" t="s">
        <v>248</v>
      </c>
      <c r="E338" s="202" t="s">
        <v>1</v>
      </c>
      <c r="F338" s="203" t="s">
        <v>710</v>
      </c>
      <c r="G338" s="13"/>
      <c r="H338" s="204">
        <v>3.7999999999999998</v>
      </c>
      <c r="I338" s="205"/>
      <c r="J338" s="13"/>
      <c r="K338" s="13"/>
      <c r="L338" s="201"/>
      <c r="M338" s="206"/>
      <c r="N338" s="207"/>
      <c r="O338" s="207"/>
      <c r="P338" s="207"/>
      <c r="Q338" s="207"/>
      <c r="R338" s="207"/>
      <c r="S338" s="207"/>
      <c r="T338" s="20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02" t="s">
        <v>248</v>
      </c>
      <c r="AU338" s="202" t="s">
        <v>91</v>
      </c>
      <c r="AV338" s="13" t="s">
        <v>91</v>
      </c>
      <c r="AW338" s="13" t="s">
        <v>37</v>
      </c>
      <c r="AX338" s="13" t="s">
        <v>82</v>
      </c>
      <c r="AY338" s="202" t="s">
        <v>160</v>
      </c>
    </row>
    <row r="339" s="13" customFormat="1">
      <c r="A339" s="13"/>
      <c r="B339" s="201"/>
      <c r="C339" s="13"/>
      <c r="D339" s="192" t="s">
        <v>248</v>
      </c>
      <c r="E339" s="202" t="s">
        <v>1</v>
      </c>
      <c r="F339" s="203" t="s">
        <v>711</v>
      </c>
      <c r="G339" s="13"/>
      <c r="H339" s="204">
        <v>-1.1000000000000001</v>
      </c>
      <c r="I339" s="205"/>
      <c r="J339" s="13"/>
      <c r="K339" s="13"/>
      <c r="L339" s="201"/>
      <c r="M339" s="206"/>
      <c r="N339" s="207"/>
      <c r="O339" s="207"/>
      <c r="P339" s="207"/>
      <c r="Q339" s="207"/>
      <c r="R339" s="207"/>
      <c r="S339" s="207"/>
      <c r="T339" s="20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02" t="s">
        <v>248</v>
      </c>
      <c r="AU339" s="202" t="s">
        <v>91</v>
      </c>
      <c r="AV339" s="13" t="s">
        <v>91</v>
      </c>
      <c r="AW339" s="13" t="s">
        <v>37</v>
      </c>
      <c r="AX339" s="13" t="s">
        <v>82</v>
      </c>
      <c r="AY339" s="202" t="s">
        <v>160</v>
      </c>
    </row>
    <row r="340" s="14" customFormat="1">
      <c r="A340" s="14"/>
      <c r="B340" s="209"/>
      <c r="C340" s="14"/>
      <c r="D340" s="192" t="s">
        <v>248</v>
      </c>
      <c r="E340" s="210" t="s">
        <v>1</v>
      </c>
      <c r="F340" s="211" t="s">
        <v>250</v>
      </c>
      <c r="G340" s="14"/>
      <c r="H340" s="212">
        <v>27.100000000000001</v>
      </c>
      <c r="I340" s="213"/>
      <c r="J340" s="14"/>
      <c r="K340" s="14"/>
      <c r="L340" s="209"/>
      <c r="M340" s="214"/>
      <c r="N340" s="215"/>
      <c r="O340" s="215"/>
      <c r="P340" s="215"/>
      <c r="Q340" s="215"/>
      <c r="R340" s="215"/>
      <c r="S340" s="215"/>
      <c r="T340" s="216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10" t="s">
        <v>248</v>
      </c>
      <c r="AU340" s="210" t="s">
        <v>91</v>
      </c>
      <c r="AV340" s="14" t="s">
        <v>159</v>
      </c>
      <c r="AW340" s="14" t="s">
        <v>37</v>
      </c>
      <c r="AX340" s="14" t="s">
        <v>89</v>
      </c>
      <c r="AY340" s="210" t="s">
        <v>160</v>
      </c>
    </row>
    <row r="341" s="2" customFormat="1" ht="16.5" customHeight="1">
      <c r="A341" s="37"/>
      <c r="B341" s="178"/>
      <c r="C341" s="179" t="s">
        <v>712</v>
      </c>
      <c r="D341" s="179" t="s">
        <v>162</v>
      </c>
      <c r="E341" s="180" t="s">
        <v>713</v>
      </c>
      <c r="F341" s="181" t="s">
        <v>714</v>
      </c>
      <c r="G341" s="182" t="s">
        <v>244</v>
      </c>
      <c r="H341" s="183">
        <v>30.379999999999999</v>
      </c>
      <c r="I341" s="184"/>
      <c r="J341" s="185">
        <f>ROUND(I341*H341,2)</f>
        <v>0</v>
      </c>
      <c r="K341" s="181" t="s">
        <v>245</v>
      </c>
      <c r="L341" s="38"/>
      <c r="M341" s="186" t="s">
        <v>1</v>
      </c>
      <c r="N341" s="187" t="s">
        <v>47</v>
      </c>
      <c r="O341" s="76"/>
      <c r="P341" s="188">
        <f>O341*H341</f>
        <v>0</v>
      </c>
      <c r="Q341" s="188">
        <v>0.024</v>
      </c>
      <c r="R341" s="188">
        <f>Q341*H341</f>
        <v>0.72911999999999999</v>
      </c>
      <c r="S341" s="188">
        <v>0</v>
      </c>
      <c r="T341" s="189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190" t="s">
        <v>296</v>
      </c>
      <c r="AT341" s="190" t="s">
        <v>162</v>
      </c>
      <c r="AU341" s="190" t="s">
        <v>91</v>
      </c>
      <c r="AY341" s="18" t="s">
        <v>160</v>
      </c>
      <c r="BE341" s="191">
        <f>IF(N341="základní",J341,0)</f>
        <v>0</v>
      </c>
      <c r="BF341" s="191">
        <f>IF(N341="snížená",J341,0)</f>
        <v>0</v>
      </c>
      <c r="BG341" s="191">
        <f>IF(N341="zákl. přenesená",J341,0)</f>
        <v>0</v>
      </c>
      <c r="BH341" s="191">
        <f>IF(N341="sníž. přenesená",J341,0)</f>
        <v>0</v>
      </c>
      <c r="BI341" s="191">
        <f>IF(N341="nulová",J341,0)</f>
        <v>0</v>
      </c>
      <c r="BJ341" s="18" t="s">
        <v>89</v>
      </c>
      <c r="BK341" s="191">
        <f>ROUND(I341*H341,2)</f>
        <v>0</v>
      </c>
      <c r="BL341" s="18" t="s">
        <v>296</v>
      </c>
      <c r="BM341" s="190" t="s">
        <v>715</v>
      </c>
    </row>
    <row r="342" s="2" customFormat="1">
      <c r="A342" s="37"/>
      <c r="B342" s="38"/>
      <c r="C342" s="37"/>
      <c r="D342" s="192" t="s">
        <v>167</v>
      </c>
      <c r="E342" s="37"/>
      <c r="F342" s="193" t="s">
        <v>716</v>
      </c>
      <c r="G342" s="37"/>
      <c r="H342" s="37"/>
      <c r="I342" s="194"/>
      <c r="J342" s="37"/>
      <c r="K342" s="37"/>
      <c r="L342" s="38"/>
      <c r="M342" s="195"/>
      <c r="N342" s="196"/>
      <c r="O342" s="76"/>
      <c r="P342" s="76"/>
      <c r="Q342" s="76"/>
      <c r="R342" s="76"/>
      <c r="S342" s="76"/>
      <c r="T342" s="77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T342" s="18" t="s">
        <v>167</v>
      </c>
      <c r="AU342" s="18" t="s">
        <v>91</v>
      </c>
    </row>
    <row r="343" s="2" customFormat="1" ht="24.15" customHeight="1">
      <c r="A343" s="37"/>
      <c r="B343" s="178"/>
      <c r="C343" s="179" t="s">
        <v>717</v>
      </c>
      <c r="D343" s="179" t="s">
        <v>162</v>
      </c>
      <c r="E343" s="180" t="s">
        <v>718</v>
      </c>
      <c r="F343" s="181" t="s">
        <v>719</v>
      </c>
      <c r="G343" s="182" t="s">
        <v>244</v>
      </c>
      <c r="H343" s="183">
        <v>30.379999999999999</v>
      </c>
      <c r="I343" s="184"/>
      <c r="J343" s="185">
        <f>ROUND(I343*H343,2)</f>
        <v>0</v>
      </c>
      <c r="K343" s="181" t="s">
        <v>245</v>
      </c>
      <c r="L343" s="38"/>
      <c r="M343" s="186" t="s">
        <v>1</v>
      </c>
      <c r="N343" s="187" t="s">
        <v>47</v>
      </c>
      <c r="O343" s="76"/>
      <c r="P343" s="188">
        <f>O343*H343</f>
        <v>0</v>
      </c>
      <c r="Q343" s="188">
        <v>0.00054000000000000001</v>
      </c>
      <c r="R343" s="188">
        <f>Q343*H343</f>
        <v>0.016405199999999998</v>
      </c>
      <c r="S343" s="188">
        <v>0</v>
      </c>
      <c r="T343" s="189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190" t="s">
        <v>296</v>
      </c>
      <c r="AT343" s="190" t="s">
        <v>162</v>
      </c>
      <c r="AU343" s="190" t="s">
        <v>91</v>
      </c>
      <c r="AY343" s="18" t="s">
        <v>160</v>
      </c>
      <c r="BE343" s="191">
        <f>IF(N343="základní",J343,0)</f>
        <v>0</v>
      </c>
      <c r="BF343" s="191">
        <f>IF(N343="snížená",J343,0)</f>
        <v>0</v>
      </c>
      <c r="BG343" s="191">
        <f>IF(N343="zákl. přenesená",J343,0)</f>
        <v>0</v>
      </c>
      <c r="BH343" s="191">
        <f>IF(N343="sníž. přenesená",J343,0)</f>
        <v>0</v>
      </c>
      <c r="BI343" s="191">
        <f>IF(N343="nulová",J343,0)</f>
        <v>0</v>
      </c>
      <c r="BJ343" s="18" t="s">
        <v>89</v>
      </c>
      <c r="BK343" s="191">
        <f>ROUND(I343*H343,2)</f>
        <v>0</v>
      </c>
      <c r="BL343" s="18" t="s">
        <v>296</v>
      </c>
      <c r="BM343" s="190" t="s">
        <v>720</v>
      </c>
    </row>
    <row r="344" s="2" customFormat="1">
      <c r="A344" s="37"/>
      <c r="B344" s="38"/>
      <c r="C344" s="37"/>
      <c r="D344" s="192" t="s">
        <v>167</v>
      </c>
      <c r="E344" s="37"/>
      <c r="F344" s="193" t="s">
        <v>721</v>
      </c>
      <c r="G344" s="37"/>
      <c r="H344" s="37"/>
      <c r="I344" s="194"/>
      <c r="J344" s="37"/>
      <c r="K344" s="37"/>
      <c r="L344" s="38"/>
      <c r="M344" s="195"/>
      <c r="N344" s="196"/>
      <c r="O344" s="76"/>
      <c r="P344" s="76"/>
      <c r="Q344" s="76"/>
      <c r="R344" s="76"/>
      <c r="S344" s="76"/>
      <c r="T344" s="77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T344" s="18" t="s">
        <v>167</v>
      </c>
      <c r="AU344" s="18" t="s">
        <v>91</v>
      </c>
    </row>
    <row r="345" s="2" customFormat="1" ht="21.75" customHeight="1">
      <c r="A345" s="37"/>
      <c r="B345" s="178"/>
      <c r="C345" s="179" t="s">
        <v>722</v>
      </c>
      <c r="D345" s="179" t="s">
        <v>162</v>
      </c>
      <c r="E345" s="180" t="s">
        <v>723</v>
      </c>
      <c r="F345" s="181" t="s">
        <v>724</v>
      </c>
      <c r="G345" s="182" t="s">
        <v>244</v>
      </c>
      <c r="H345" s="183">
        <v>30.379999999999999</v>
      </c>
      <c r="I345" s="184"/>
      <c r="J345" s="185">
        <f>ROUND(I345*H345,2)</f>
        <v>0</v>
      </c>
      <c r="K345" s="181" t="s">
        <v>1</v>
      </c>
      <c r="L345" s="38"/>
      <c r="M345" s="186" t="s">
        <v>1</v>
      </c>
      <c r="N345" s="187" t="s">
        <v>47</v>
      </c>
      <c r="O345" s="76"/>
      <c r="P345" s="188">
        <f>O345*H345</f>
        <v>0</v>
      </c>
      <c r="Q345" s="188">
        <v>0.0071999999999999998</v>
      </c>
      <c r="R345" s="188">
        <f>Q345*H345</f>
        <v>0.21873599999999999</v>
      </c>
      <c r="S345" s="188">
        <v>0</v>
      </c>
      <c r="T345" s="189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190" t="s">
        <v>296</v>
      </c>
      <c r="AT345" s="190" t="s">
        <v>162</v>
      </c>
      <c r="AU345" s="190" t="s">
        <v>91</v>
      </c>
      <c r="AY345" s="18" t="s">
        <v>160</v>
      </c>
      <c r="BE345" s="191">
        <f>IF(N345="základní",J345,0)</f>
        <v>0</v>
      </c>
      <c r="BF345" s="191">
        <f>IF(N345="snížená",J345,0)</f>
        <v>0</v>
      </c>
      <c r="BG345" s="191">
        <f>IF(N345="zákl. přenesená",J345,0)</f>
        <v>0</v>
      </c>
      <c r="BH345" s="191">
        <f>IF(N345="sníž. přenesená",J345,0)</f>
        <v>0</v>
      </c>
      <c r="BI345" s="191">
        <f>IF(N345="nulová",J345,0)</f>
        <v>0</v>
      </c>
      <c r="BJ345" s="18" t="s">
        <v>89</v>
      </c>
      <c r="BK345" s="191">
        <f>ROUND(I345*H345,2)</f>
        <v>0</v>
      </c>
      <c r="BL345" s="18" t="s">
        <v>296</v>
      </c>
      <c r="BM345" s="190" t="s">
        <v>725</v>
      </c>
    </row>
    <row r="346" s="2" customFormat="1" ht="21.75" customHeight="1">
      <c r="A346" s="37"/>
      <c r="B346" s="178"/>
      <c r="C346" s="179" t="s">
        <v>726</v>
      </c>
      <c r="D346" s="179" t="s">
        <v>162</v>
      </c>
      <c r="E346" s="180" t="s">
        <v>727</v>
      </c>
      <c r="F346" s="181" t="s">
        <v>728</v>
      </c>
      <c r="G346" s="182" t="s">
        <v>515</v>
      </c>
      <c r="H346" s="183">
        <v>27.100000000000001</v>
      </c>
      <c r="I346" s="184"/>
      <c r="J346" s="185">
        <f>ROUND(I346*H346,2)</f>
        <v>0</v>
      </c>
      <c r="K346" s="181" t="s">
        <v>245</v>
      </c>
      <c r="L346" s="38"/>
      <c r="M346" s="186" t="s">
        <v>1</v>
      </c>
      <c r="N346" s="187" t="s">
        <v>47</v>
      </c>
      <c r="O346" s="76"/>
      <c r="P346" s="188">
        <f>O346*H346</f>
        <v>0</v>
      </c>
      <c r="Q346" s="188">
        <v>0.00346</v>
      </c>
      <c r="R346" s="188">
        <f>Q346*H346</f>
        <v>0.093766000000000002</v>
      </c>
      <c r="S346" s="188">
        <v>0</v>
      </c>
      <c r="T346" s="189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190" t="s">
        <v>296</v>
      </c>
      <c r="AT346" s="190" t="s">
        <v>162</v>
      </c>
      <c r="AU346" s="190" t="s">
        <v>91</v>
      </c>
      <c r="AY346" s="18" t="s">
        <v>160</v>
      </c>
      <c r="BE346" s="191">
        <f>IF(N346="základní",J346,0)</f>
        <v>0</v>
      </c>
      <c r="BF346" s="191">
        <f>IF(N346="snížená",J346,0)</f>
        <v>0</v>
      </c>
      <c r="BG346" s="191">
        <f>IF(N346="zákl. přenesená",J346,0)</f>
        <v>0</v>
      </c>
      <c r="BH346" s="191">
        <f>IF(N346="sníž. přenesená",J346,0)</f>
        <v>0</v>
      </c>
      <c r="BI346" s="191">
        <f>IF(N346="nulová",J346,0)</f>
        <v>0</v>
      </c>
      <c r="BJ346" s="18" t="s">
        <v>89</v>
      </c>
      <c r="BK346" s="191">
        <f>ROUND(I346*H346,2)</f>
        <v>0</v>
      </c>
      <c r="BL346" s="18" t="s">
        <v>296</v>
      </c>
      <c r="BM346" s="190" t="s">
        <v>729</v>
      </c>
    </row>
    <row r="347" s="2" customFormat="1" ht="24.15" customHeight="1">
      <c r="A347" s="37"/>
      <c r="B347" s="178"/>
      <c r="C347" s="179" t="s">
        <v>730</v>
      </c>
      <c r="D347" s="179" t="s">
        <v>162</v>
      </c>
      <c r="E347" s="180" t="s">
        <v>731</v>
      </c>
      <c r="F347" s="181" t="s">
        <v>732</v>
      </c>
      <c r="G347" s="182" t="s">
        <v>360</v>
      </c>
      <c r="H347" s="183">
        <v>1.0589999999999999</v>
      </c>
      <c r="I347" s="184"/>
      <c r="J347" s="185">
        <f>ROUND(I347*H347,2)</f>
        <v>0</v>
      </c>
      <c r="K347" s="181" t="s">
        <v>245</v>
      </c>
      <c r="L347" s="38"/>
      <c r="M347" s="186" t="s">
        <v>1</v>
      </c>
      <c r="N347" s="187" t="s">
        <v>47</v>
      </c>
      <c r="O347" s="76"/>
      <c r="P347" s="188">
        <f>O347*H347</f>
        <v>0</v>
      </c>
      <c r="Q347" s="188">
        <v>0</v>
      </c>
      <c r="R347" s="188">
        <f>Q347*H347</f>
        <v>0</v>
      </c>
      <c r="S347" s="188">
        <v>0</v>
      </c>
      <c r="T347" s="189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190" t="s">
        <v>296</v>
      </c>
      <c r="AT347" s="190" t="s">
        <v>162</v>
      </c>
      <c r="AU347" s="190" t="s">
        <v>91</v>
      </c>
      <c r="AY347" s="18" t="s">
        <v>160</v>
      </c>
      <c r="BE347" s="191">
        <f>IF(N347="základní",J347,0)</f>
        <v>0</v>
      </c>
      <c r="BF347" s="191">
        <f>IF(N347="snížená",J347,0)</f>
        <v>0</v>
      </c>
      <c r="BG347" s="191">
        <f>IF(N347="zákl. přenesená",J347,0)</f>
        <v>0</v>
      </c>
      <c r="BH347" s="191">
        <f>IF(N347="sníž. přenesená",J347,0)</f>
        <v>0</v>
      </c>
      <c r="BI347" s="191">
        <f>IF(N347="nulová",J347,0)</f>
        <v>0</v>
      </c>
      <c r="BJ347" s="18" t="s">
        <v>89</v>
      </c>
      <c r="BK347" s="191">
        <f>ROUND(I347*H347,2)</f>
        <v>0</v>
      </c>
      <c r="BL347" s="18" t="s">
        <v>296</v>
      </c>
      <c r="BM347" s="190" t="s">
        <v>733</v>
      </c>
    </row>
    <row r="348" s="2" customFormat="1">
      <c r="A348" s="37"/>
      <c r="B348" s="38"/>
      <c r="C348" s="37"/>
      <c r="D348" s="192" t="s">
        <v>167</v>
      </c>
      <c r="E348" s="37"/>
      <c r="F348" s="193" t="s">
        <v>734</v>
      </c>
      <c r="G348" s="37"/>
      <c r="H348" s="37"/>
      <c r="I348" s="194"/>
      <c r="J348" s="37"/>
      <c r="K348" s="37"/>
      <c r="L348" s="38"/>
      <c r="M348" s="195"/>
      <c r="N348" s="196"/>
      <c r="O348" s="76"/>
      <c r="P348" s="76"/>
      <c r="Q348" s="76"/>
      <c r="R348" s="76"/>
      <c r="S348" s="76"/>
      <c r="T348" s="77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T348" s="18" t="s">
        <v>167</v>
      </c>
      <c r="AU348" s="18" t="s">
        <v>91</v>
      </c>
    </row>
    <row r="349" s="12" customFormat="1" ht="22.8" customHeight="1">
      <c r="A349" s="12"/>
      <c r="B349" s="165"/>
      <c r="C349" s="12"/>
      <c r="D349" s="166" t="s">
        <v>81</v>
      </c>
      <c r="E349" s="176" t="s">
        <v>735</v>
      </c>
      <c r="F349" s="176" t="s">
        <v>736</v>
      </c>
      <c r="G349" s="12"/>
      <c r="H349" s="12"/>
      <c r="I349" s="168"/>
      <c r="J349" s="177">
        <f>BK349</f>
        <v>0</v>
      </c>
      <c r="K349" s="12"/>
      <c r="L349" s="165"/>
      <c r="M349" s="170"/>
      <c r="N349" s="171"/>
      <c r="O349" s="171"/>
      <c r="P349" s="172">
        <f>SUM(P350:P367)</f>
        <v>0</v>
      </c>
      <c r="Q349" s="171"/>
      <c r="R349" s="172">
        <f>SUM(R350:R367)</f>
        <v>0.060639000000000005</v>
      </c>
      <c r="S349" s="171"/>
      <c r="T349" s="173">
        <f>SUM(T350:T367)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166" t="s">
        <v>91</v>
      </c>
      <c r="AT349" s="174" t="s">
        <v>81</v>
      </c>
      <c r="AU349" s="174" t="s">
        <v>89</v>
      </c>
      <c r="AY349" s="166" t="s">
        <v>160</v>
      </c>
      <c r="BK349" s="175">
        <f>SUM(BK350:BK367)</f>
        <v>0</v>
      </c>
    </row>
    <row r="350" s="2" customFormat="1" ht="16.5" customHeight="1">
      <c r="A350" s="37"/>
      <c r="B350" s="178"/>
      <c r="C350" s="179" t="s">
        <v>737</v>
      </c>
      <c r="D350" s="179" t="s">
        <v>162</v>
      </c>
      <c r="E350" s="180" t="s">
        <v>738</v>
      </c>
      <c r="F350" s="181" t="s">
        <v>739</v>
      </c>
      <c r="G350" s="182" t="s">
        <v>244</v>
      </c>
      <c r="H350" s="183">
        <v>2.5499999999999998</v>
      </c>
      <c r="I350" s="184"/>
      <c r="J350" s="185">
        <f>ROUND(I350*H350,2)</f>
        <v>0</v>
      </c>
      <c r="K350" s="181" t="s">
        <v>245</v>
      </c>
      <c r="L350" s="38"/>
      <c r="M350" s="186" t="s">
        <v>1</v>
      </c>
      <c r="N350" s="187" t="s">
        <v>47</v>
      </c>
      <c r="O350" s="76"/>
      <c r="P350" s="188">
        <f>O350*H350</f>
        <v>0</v>
      </c>
      <c r="Q350" s="188">
        <v>0.00029999999999999997</v>
      </c>
      <c r="R350" s="188">
        <f>Q350*H350</f>
        <v>0.00076499999999999984</v>
      </c>
      <c r="S350" s="188">
        <v>0</v>
      </c>
      <c r="T350" s="189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190" t="s">
        <v>296</v>
      </c>
      <c r="AT350" s="190" t="s">
        <v>162</v>
      </c>
      <c r="AU350" s="190" t="s">
        <v>91</v>
      </c>
      <c r="AY350" s="18" t="s">
        <v>160</v>
      </c>
      <c r="BE350" s="191">
        <f>IF(N350="základní",J350,0)</f>
        <v>0</v>
      </c>
      <c r="BF350" s="191">
        <f>IF(N350="snížená",J350,0)</f>
        <v>0</v>
      </c>
      <c r="BG350" s="191">
        <f>IF(N350="zákl. přenesená",J350,0)</f>
        <v>0</v>
      </c>
      <c r="BH350" s="191">
        <f>IF(N350="sníž. přenesená",J350,0)</f>
        <v>0</v>
      </c>
      <c r="BI350" s="191">
        <f>IF(N350="nulová",J350,0)</f>
        <v>0</v>
      </c>
      <c r="BJ350" s="18" t="s">
        <v>89</v>
      </c>
      <c r="BK350" s="191">
        <f>ROUND(I350*H350,2)</f>
        <v>0</v>
      </c>
      <c r="BL350" s="18" t="s">
        <v>296</v>
      </c>
      <c r="BM350" s="190" t="s">
        <v>740</v>
      </c>
    </row>
    <row r="351" s="2" customFormat="1">
      <c r="A351" s="37"/>
      <c r="B351" s="38"/>
      <c r="C351" s="37"/>
      <c r="D351" s="192" t="s">
        <v>167</v>
      </c>
      <c r="E351" s="37"/>
      <c r="F351" s="193" t="s">
        <v>741</v>
      </c>
      <c r="G351" s="37"/>
      <c r="H351" s="37"/>
      <c r="I351" s="194"/>
      <c r="J351" s="37"/>
      <c r="K351" s="37"/>
      <c r="L351" s="38"/>
      <c r="M351" s="195"/>
      <c r="N351" s="196"/>
      <c r="O351" s="76"/>
      <c r="P351" s="76"/>
      <c r="Q351" s="76"/>
      <c r="R351" s="76"/>
      <c r="S351" s="76"/>
      <c r="T351" s="77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T351" s="18" t="s">
        <v>167</v>
      </c>
      <c r="AU351" s="18" t="s">
        <v>91</v>
      </c>
    </row>
    <row r="352" s="15" customFormat="1">
      <c r="A352" s="15"/>
      <c r="B352" s="217"/>
      <c r="C352" s="15"/>
      <c r="D352" s="192" t="s">
        <v>248</v>
      </c>
      <c r="E352" s="218" t="s">
        <v>1</v>
      </c>
      <c r="F352" s="219" t="s">
        <v>742</v>
      </c>
      <c r="G352" s="15"/>
      <c r="H352" s="218" t="s">
        <v>1</v>
      </c>
      <c r="I352" s="220"/>
      <c r="J352" s="15"/>
      <c r="K352" s="15"/>
      <c r="L352" s="217"/>
      <c r="M352" s="221"/>
      <c r="N352" s="222"/>
      <c r="O352" s="222"/>
      <c r="P352" s="222"/>
      <c r="Q352" s="222"/>
      <c r="R352" s="222"/>
      <c r="S352" s="222"/>
      <c r="T352" s="223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18" t="s">
        <v>248</v>
      </c>
      <c r="AU352" s="218" t="s">
        <v>91</v>
      </c>
      <c r="AV352" s="15" t="s">
        <v>89</v>
      </c>
      <c r="AW352" s="15" t="s">
        <v>37</v>
      </c>
      <c r="AX352" s="15" t="s">
        <v>82</v>
      </c>
      <c r="AY352" s="218" t="s">
        <v>160</v>
      </c>
    </row>
    <row r="353" s="13" customFormat="1">
      <c r="A353" s="13"/>
      <c r="B353" s="201"/>
      <c r="C353" s="13"/>
      <c r="D353" s="192" t="s">
        <v>248</v>
      </c>
      <c r="E353" s="202" t="s">
        <v>1</v>
      </c>
      <c r="F353" s="203" t="s">
        <v>743</v>
      </c>
      <c r="G353" s="13"/>
      <c r="H353" s="204">
        <v>0.97499999999999998</v>
      </c>
      <c r="I353" s="205"/>
      <c r="J353" s="13"/>
      <c r="K353" s="13"/>
      <c r="L353" s="201"/>
      <c r="M353" s="206"/>
      <c r="N353" s="207"/>
      <c r="O353" s="207"/>
      <c r="P353" s="207"/>
      <c r="Q353" s="207"/>
      <c r="R353" s="207"/>
      <c r="S353" s="207"/>
      <c r="T353" s="20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02" t="s">
        <v>248</v>
      </c>
      <c r="AU353" s="202" t="s">
        <v>91</v>
      </c>
      <c r="AV353" s="13" t="s">
        <v>91</v>
      </c>
      <c r="AW353" s="13" t="s">
        <v>37</v>
      </c>
      <c r="AX353" s="13" t="s">
        <v>82</v>
      </c>
      <c r="AY353" s="202" t="s">
        <v>160</v>
      </c>
    </row>
    <row r="354" s="13" customFormat="1">
      <c r="A354" s="13"/>
      <c r="B354" s="201"/>
      <c r="C354" s="13"/>
      <c r="D354" s="192" t="s">
        <v>248</v>
      </c>
      <c r="E354" s="202" t="s">
        <v>1</v>
      </c>
      <c r="F354" s="203" t="s">
        <v>744</v>
      </c>
      <c r="G354" s="13"/>
      <c r="H354" s="204">
        <v>1.575</v>
      </c>
      <c r="I354" s="205"/>
      <c r="J354" s="13"/>
      <c r="K354" s="13"/>
      <c r="L354" s="201"/>
      <c r="M354" s="206"/>
      <c r="N354" s="207"/>
      <c r="O354" s="207"/>
      <c r="P354" s="207"/>
      <c r="Q354" s="207"/>
      <c r="R354" s="207"/>
      <c r="S354" s="207"/>
      <c r="T354" s="20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02" t="s">
        <v>248</v>
      </c>
      <c r="AU354" s="202" t="s">
        <v>91</v>
      </c>
      <c r="AV354" s="13" t="s">
        <v>91</v>
      </c>
      <c r="AW354" s="13" t="s">
        <v>37</v>
      </c>
      <c r="AX354" s="13" t="s">
        <v>82</v>
      </c>
      <c r="AY354" s="202" t="s">
        <v>160</v>
      </c>
    </row>
    <row r="355" s="14" customFormat="1">
      <c r="A355" s="14"/>
      <c r="B355" s="209"/>
      <c r="C355" s="14"/>
      <c r="D355" s="192" t="s">
        <v>248</v>
      </c>
      <c r="E355" s="210" t="s">
        <v>1</v>
      </c>
      <c r="F355" s="211" t="s">
        <v>250</v>
      </c>
      <c r="G355" s="14"/>
      <c r="H355" s="212">
        <v>2.5499999999999998</v>
      </c>
      <c r="I355" s="213"/>
      <c r="J355" s="14"/>
      <c r="K355" s="14"/>
      <c r="L355" s="209"/>
      <c r="M355" s="214"/>
      <c r="N355" s="215"/>
      <c r="O355" s="215"/>
      <c r="P355" s="215"/>
      <c r="Q355" s="215"/>
      <c r="R355" s="215"/>
      <c r="S355" s="215"/>
      <c r="T355" s="216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10" t="s">
        <v>248</v>
      </c>
      <c r="AU355" s="210" t="s">
        <v>91</v>
      </c>
      <c r="AV355" s="14" t="s">
        <v>159</v>
      </c>
      <c r="AW355" s="14" t="s">
        <v>37</v>
      </c>
      <c r="AX355" s="14" t="s">
        <v>89</v>
      </c>
      <c r="AY355" s="210" t="s">
        <v>160</v>
      </c>
    </row>
    <row r="356" s="2" customFormat="1" ht="16.5" customHeight="1">
      <c r="A356" s="37"/>
      <c r="B356" s="178"/>
      <c r="C356" s="179" t="s">
        <v>493</v>
      </c>
      <c r="D356" s="179" t="s">
        <v>162</v>
      </c>
      <c r="E356" s="180" t="s">
        <v>745</v>
      </c>
      <c r="F356" s="181" t="s">
        <v>746</v>
      </c>
      <c r="G356" s="182" t="s">
        <v>244</v>
      </c>
      <c r="H356" s="183">
        <v>2.5499999999999998</v>
      </c>
      <c r="I356" s="184"/>
      <c r="J356" s="185">
        <f>ROUND(I356*H356,2)</f>
        <v>0</v>
      </c>
      <c r="K356" s="181" t="s">
        <v>245</v>
      </c>
      <c r="L356" s="38"/>
      <c r="M356" s="186" t="s">
        <v>1</v>
      </c>
      <c r="N356" s="187" t="s">
        <v>47</v>
      </c>
      <c r="O356" s="76"/>
      <c r="P356" s="188">
        <f>O356*H356</f>
        <v>0</v>
      </c>
      <c r="Q356" s="188">
        <v>0.0044999999999999997</v>
      </c>
      <c r="R356" s="188">
        <f>Q356*H356</f>
        <v>0.011474999999999999</v>
      </c>
      <c r="S356" s="188">
        <v>0</v>
      </c>
      <c r="T356" s="189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190" t="s">
        <v>296</v>
      </c>
      <c r="AT356" s="190" t="s">
        <v>162</v>
      </c>
      <c r="AU356" s="190" t="s">
        <v>91</v>
      </c>
      <c r="AY356" s="18" t="s">
        <v>160</v>
      </c>
      <c r="BE356" s="191">
        <f>IF(N356="základní",J356,0)</f>
        <v>0</v>
      </c>
      <c r="BF356" s="191">
        <f>IF(N356="snížená",J356,0)</f>
        <v>0</v>
      </c>
      <c r="BG356" s="191">
        <f>IF(N356="zákl. přenesená",J356,0)</f>
        <v>0</v>
      </c>
      <c r="BH356" s="191">
        <f>IF(N356="sníž. přenesená",J356,0)</f>
        <v>0</v>
      </c>
      <c r="BI356" s="191">
        <f>IF(N356="nulová",J356,0)</f>
        <v>0</v>
      </c>
      <c r="BJ356" s="18" t="s">
        <v>89</v>
      </c>
      <c r="BK356" s="191">
        <f>ROUND(I356*H356,2)</f>
        <v>0</v>
      </c>
      <c r="BL356" s="18" t="s">
        <v>296</v>
      </c>
      <c r="BM356" s="190" t="s">
        <v>747</v>
      </c>
    </row>
    <row r="357" s="2" customFormat="1">
      <c r="A357" s="37"/>
      <c r="B357" s="38"/>
      <c r="C357" s="37"/>
      <c r="D357" s="192" t="s">
        <v>167</v>
      </c>
      <c r="E357" s="37"/>
      <c r="F357" s="193" t="s">
        <v>748</v>
      </c>
      <c r="G357" s="37"/>
      <c r="H357" s="37"/>
      <c r="I357" s="194"/>
      <c r="J357" s="37"/>
      <c r="K357" s="37"/>
      <c r="L357" s="38"/>
      <c r="M357" s="195"/>
      <c r="N357" s="196"/>
      <c r="O357" s="76"/>
      <c r="P357" s="76"/>
      <c r="Q357" s="76"/>
      <c r="R357" s="76"/>
      <c r="S357" s="76"/>
      <c r="T357" s="77"/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T357" s="18" t="s">
        <v>167</v>
      </c>
      <c r="AU357" s="18" t="s">
        <v>91</v>
      </c>
    </row>
    <row r="358" s="2" customFormat="1" ht="33" customHeight="1">
      <c r="A358" s="37"/>
      <c r="B358" s="178"/>
      <c r="C358" s="179" t="s">
        <v>749</v>
      </c>
      <c r="D358" s="179" t="s">
        <v>162</v>
      </c>
      <c r="E358" s="180" t="s">
        <v>750</v>
      </c>
      <c r="F358" s="181" t="s">
        <v>751</v>
      </c>
      <c r="G358" s="182" t="s">
        <v>244</v>
      </c>
      <c r="H358" s="183">
        <v>2.5499999999999998</v>
      </c>
      <c r="I358" s="184"/>
      <c r="J358" s="185">
        <f>ROUND(I358*H358,2)</f>
        <v>0</v>
      </c>
      <c r="K358" s="181" t="s">
        <v>245</v>
      </c>
      <c r="L358" s="38"/>
      <c r="M358" s="186" t="s">
        <v>1</v>
      </c>
      <c r="N358" s="187" t="s">
        <v>47</v>
      </c>
      <c r="O358" s="76"/>
      <c r="P358" s="188">
        <f>O358*H358</f>
        <v>0</v>
      </c>
      <c r="Q358" s="188">
        <v>0.0060000000000000001</v>
      </c>
      <c r="R358" s="188">
        <f>Q358*H358</f>
        <v>0.015299999999999999</v>
      </c>
      <c r="S358" s="188">
        <v>0</v>
      </c>
      <c r="T358" s="189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190" t="s">
        <v>296</v>
      </c>
      <c r="AT358" s="190" t="s">
        <v>162</v>
      </c>
      <c r="AU358" s="190" t="s">
        <v>91</v>
      </c>
      <c r="AY358" s="18" t="s">
        <v>160</v>
      </c>
      <c r="BE358" s="191">
        <f>IF(N358="základní",J358,0)</f>
        <v>0</v>
      </c>
      <c r="BF358" s="191">
        <f>IF(N358="snížená",J358,0)</f>
        <v>0</v>
      </c>
      <c r="BG358" s="191">
        <f>IF(N358="zákl. přenesená",J358,0)</f>
        <v>0</v>
      </c>
      <c r="BH358" s="191">
        <f>IF(N358="sníž. přenesená",J358,0)</f>
        <v>0</v>
      </c>
      <c r="BI358" s="191">
        <f>IF(N358="nulová",J358,0)</f>
        <v>0</v>
      </c>
      <c r="BJ358" s="18" t="s">
        <v>89</v>
      </c>
      <c r="BK358" s="191">
        <f>ROUND(I358*H358,2)</f>
        <v>0</v>
      </c>
      <c r="BL358" s="18" t="s">
        <v>296</v>
      </c>
      <c r="BM358" s="190" t="s">
        <v>752</v>
      </c>
    </row>
    <row r="359" s="2" customFormat="1">
      <c r="A359" s="37"/>
      <c r="B359" s="38"/>
      <c r="C359" s="37"/>
      <c r="D359" s="192" t="s">
        <v>167</v>
      </c>
      <c r="E359" s="37"/>
      <c r="F359" s="193" t="s">
        <v>753</v>
      </c>
      <c r="G359" s="37"/>
      <c r="H359" s="37"/>
      <c r="I359" s="194"/>
      <c r="J359" s="37"/>
      <c r="K359" s="37"/>
      <c r="L359" s="38"/>
      <c r="M359" s="195"/>
      <c r="N359" s="196"/>
      <c r="O359" s="76"/>
      <c r="P359" s="76"/>
      <c r="Q359" s="76"/>
      <c r="R359" s="76"/>
      <c r="S359" s="76"/>
      <c r="T359" s="77"/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T359" s="18" t="s">
        <v>167</v>
      </c>
      <c r="AU359" s="18" t="s">
        <v>91</v>
      </c>
    </row>
    <row r="360" s="2" customFormat="1" ht="16.5" customHeight="1">
      <c r="A360" s="37"/>
      <c r="B360" s="178"/>
      <c r="C360" s="227" t="s">
        <v>519</v>
      </c>
      <c r="D360" s="227" t="s">
        <v>549</v>
      </c>
      <c r="E360" s="228" t="s">
        <v>754</v>
      </c>
      <c r="F360" s="229" t="s">
        <v>755</v>
      </c>
      <c r="G360" s="230" t="s">
        <v>244</v>
      </c>
      <c r="H360" s="231">
        <v>2.8050000000000002</v>
      </c>
      <c r="I360" s="232"/>
      <c r="J360" s="233">
        <f>ROUND(I360*H360,2)</f>
        <v>0</v>
      </c>
      <c r="K360" s="229" t="s">
        <v>245</v>
      </c>
      <c r="L360" s="234"/>
      <c r="M360" s="235" t="s">
        <v>1</v>
      </c>
      <c r="N360" s="236" t="s">
        <v>47</v>
      </c>
      <c r="O360" s="76"/>
      <c r="P360" s="188">
        <f>O360*H360</f>
        <v>0</v>
      </c>
      <c r="Q360" s="188">
        <v>0.0118</v>
      </c>
      <c r="R360" s="188">
        <f>Q360*H360</f>
        <v>0.033099000000000003</v>
      </c>
      <c r="S360" s="188">
        <v>0</v>
      </c>
      <c r="T360" s="189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190" t="s">
        <v>586</v>
      </c>
      <c r="AT360" s="190" t="s">
        <v>549</v>
      </c>
      <c r="AU360" s="190" t="s">
        <v>91</v>
      </c>
      <c r="AY360" s="18" t="s">
        <v>160</v>
      </c>
      <c r="BE360" s="191">
        <f>IF(N360="základní",J360,0)</f>
        <v>0</v>
      </c>
      <c r="BF360" s="191">
        <f>IF(N360="snížená",J360,0)</f>
        <v>0</v>
      </c>
      <c r="BG360" s="191">
        <f>IF(N360="zákl. přenesená",J360,0)</f>
        <v>0</v>
      </c>
      <c r="BH360" s="191">
        <f>IF(N360="sníž. přenesená",J360,0)</f>
        <v>0</v>
      </c>
      <c r="BI360" s="191">
        <f>IF(N360="nulová",J360,0)</f>
        <v>0</v>
      </c>
      <c r="BJ360" s="18" t="s">
        <v>89</v>
      </c>
      <c r="BK360" s="191">
        <f>ROUND(I360*H360,2)</f>
        <v>0</v>
      </c>
      <c r="BL360" s="18" t="s">
        <v>296</v>
      </c>
      <c r="BM360" s="190" t="s">
        <v>756</v>
      </c>
    </row>
    <row r="361" s="2" customFormat="1">
      <c r="A361" s="37"/>
      <c r="B361" s="38"/>
      <c r="C361" s="37"/>
      <c r="D361" s="192" t="s">
        <v>167</v>
      </c>
      <c r="E361" s="37"/>
      <c r="F361" s="193" t="s">
        <v>755</v>
      </c>
      <c r="G361" s="37"/>
      <c r="H361" s="37"/>
      <c r="I361" s="194"/>
      <c r="J361" s="37"/>
      <c r="K361" s="37"/>
      <c r="L361" s="38"/>
      <c r="M361" s="195"/>
      <c r="N361" s="196"/>
      <c r="O361" s="76"/>
      <c r="P361" s="76"/>
      <c r="Q361" s="76"/>
      <c r="R361" s="76"/>
      <c r="S361" s="76"/>
      <c r="T361" s="77"/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T361" s="18" t="s">
        <v>167</v>
      </c>
      <c r="AU361" s="18" t="s">
        <v>91</v>
      </c>
    </row>
    <row r="362" s="13" customFormat="1">
      <c r="A362" s="13"/>
      <c r="B362" s="201"/>
      <c r="C362" s="13"/>
      <c r="D362" s="192" t="s">
        <v>248</v>
      </c>
      <c r="E362" s="202" t="s">
        <v>1</v>
      </c>
      <c r="F362" s="203" t="s">
        <v>757</v>
      </c>
      <c r="G362" s="13"/>
      <c r="H362" s="204">
        <v>2.8050000000000002</v>
      </c>
      <c r="I362" s="205"/>
      <c r="J362" s="13"/>
      <c r="K362" s="13"/>
      <c r="L362" s="201"/>
      <c r="M362" s="206"/>
      <c r="N362" s="207"/>
      <c r="O362" s="207"/>
      <c r="P362" s="207"/>
      <c r="Q362" s="207"/>
      <c r="R362" s="207"/>
      <c r="S362" s="207"/>
      <c r="T362" s="20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02" t="s">
        <v>248</v>
      </c>
      <c r="AU362" s="202" t="s">
        <v>91</v>
      </c>
      <c r="AV362" s="13" t="s">
        <v>91</v>
      </c>
      <c r="AW362" s="13" t="s">
        <v>37</v>
      </c>
      <c r="AX362" s="13" t="s">
        <v>82</v>
      </c>
      <c r="AY362" s="202" t="s">
        <v>160</v>
      </c>
    </row>
    <row r="363" s="14" customFormat="1">
      <c r="A363" s="14"/>
      <c r="B363" s="209"/>
      <c r="C363" s="14"/>
      <c r="D363" s="192" t="s">
        <v>248</v>
      </c>
      <c r="E363" s="210" t="s">
        <v>1</v>
      </c>
      <c r="F363" s="211" t="s">
        <v>250</v>
      </c>
      <c r="G363" s="14"/>
      <c r="H363" s="212">
        <v>2.8050000000000002</v>
      </c>
      <c r="I363" s="213"/>
      <c r="J363" s="14"/>
      <c r="K363" s="14"/>
      <c r="L363" s="209"/>
      <c r="M363" s="214"/>
      <c r="N363" s="215"/>
      <c r="O363" s="215"/>
      <c r="P363" s="215"/>
      <c r="Q363" s="215"/>
      <c r="R363" s="215"/>
      <c r="S363" s="215"/>
      <c r="T363" s="216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10" t="s">
        <v>248</v>
      </c>
      <c r="AU363" s="210" t="s">
        <v>91</v>
      </c>
      <c r="AV363" s="14" t="s">
        <v>159</v>
      </c>
      <c r="AW363" s="14" t="s">
        <v>37</v>
      </c>
      <c r="AX363" s="14" t="s">
        <v>89</v>
      </c>
      <c r="AY363" s="210" t="s">
        <v>160</v>
      </c>
    </row>
    <row r="364" s="2" customFormat="1" ht="24.15" customHeight="1">
      <c r="A364" s="37"/>
      <c r="B364" s="178"/>
      <c r="C364" s="179" t="s">
        <v>543</v>
      </c>
      <c r="D364" s="179" t="s">
        <v>162</v>
      </c>
      <c r="E364" s="180" t="s">
        <v>758</v>
      </c>
      <c r="F364" s="181" t="s">
        <v>759</v>
      </c>
      <c r="G364" s="182" t="s">
        <v>244</v>
      </c>
      <c r="H364" s="183">
        <v>2.5499999999999998</v>
      </c>
      <c r="I364" s="184"/>
      <c r="J364" s="185">
        <f>ROUND(I364*H364,2)</f>
        <v>0</v>
      </c>
      <c r="K364" s="181" t="s">
        <v>245</v>
      </c>
      <c r="L364" s="38"/>
      <c r="M364" s="186" t="s">
        <v>1</v>
      </c>
      <c r="N364" s="187" t="s">
        <v>47</v>
      </c>
      <c r="O364" s="76"/>
      <c r="P364" s="188">
        <f>O364*H364</f>
        <v>0</v>
      </c>
      <c r="Q364" s="188">
        <v>0</v>
      </c>
      <c r="R364" s="188">
        <f>Q364*H364</f>
        <v>0</v>
      </c>
      <c r="S364" s="188">
        <v>0</v>
      </c>
      <c r="T364" s="189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190" t="s">
        <v>296</v>
      </c>
      <c r="AT364" s="190" t="s">
        <v>162</v>
      </c>
      <c r="AU364" s="190" t="s">
        <v>91</v>
      </c>
      <c r="AY364" s="18" t="s">
        <v>160</v>
      </c>
      <c r="BE364" s="191">
        <f>IF(N364="základní",J364,0)</f>
        <v>0</v>
      </c>
      <c r="BF364" s="191">
        <f>IF(N364="snížená",J364,0)</f>
        <v>0</v>
      </c>
      <c r="BG364" s="191">
        <f>IF(N364="zákl. přenesená",J364,0)</f>
        <v>0</v>
      </c>
      <c r="BH364" s="191">
        <f>IF(N364="sníž. přenesená",J364,0)</f>
        <v>0</v>
      </c>
      <c r="BI364" s="191">
        <f>IF(N364="nulová",J364,0)</f>
        <v>0</v>
      </c>
      <c r="BJ364" s="18" t="s">
        <v>89</v>
      </c>
      <c r="BK364" s="191">
        <f>ROUND(I364*H364,2)</f>
        <v>0</v>
      </c>
      <c r="BL364" s="18" t="s">
        <v>296</v>
      </c>
      <c r="BM364" s="190" t="s">
        <v>760</v>
      </c>
    </row>
    <row r="365" s="2" customFormat="1">
      <c r="A365" s="37"/>
      <c r="B365" s="38"/>
      <c r="C365" s="37"/>
      <c r="D365" s="192" t="s">
        <v>167</v>
      </c>
      <c r="E365" s="37"/>
      <c r="F365" s="193" t="s">
        <v>761</v>
      </c>
      <c r="G365" s="37"/>
      <c r="H365" s="37"/>
      <c r="I365" s="194"/>
      <c r="J365" s="37"/>
      <c r="K365" s="37"/>
      <c r="L365" s="38"/>
      <c r="M365" s="195"/>
      <c r="N365" s="196"/>
      <c r="O365" s="76"/>
      <c r="P365" s="76"/>
      <c r="Q365" s="76"/>
      <c r="R365" s="76"/>
      <c r="S365" s="76"/>
      <c r="T365" s="77"/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T365" s="18" t="s">
        <v>167</v>
      </c>
      <c r="AU365" s="18" t="s">
        <v>91</v>
      </c>
    </row>
    <row r="366" s="2" customFormat="1" ht="24.15" customHeight="1">
      <c r="A366" s="37"/>
      <c r="B366" s="178"/>
      <c r="C366" s="179" t="s">
        <v>762</v>
      </c>
      <c r="D366" s="179" t="s">
        <v>162</v>
      </c>
      <c r="E366" s="180" t="s">
        <v>763</v>
      </c>
      <c r="F366" s="181" t="s">
        <v>764</v>
      </c>
      <c r="G366" s="182" t="s">
        <v>360</v>
      </c>
      <c r="H366" s="183">
        <v>0.060999999999999999</v>
      </c>
      <c r="I366" s="184"/>
      <c r="J366" s="185">
        <f>ROUND(I366*H366,2)</f>
        <v>0</v>
      </c>
      <c r="K366" s="181" t="s">
        <v>245</v>
      </c>
      <c r="L366" s="38"/>
      <c r="M366" s="186" t="s">
        <v>1</v>
      </c>
      <c r="N366" s="187" t="s">
        <v>47</v>
      </c>
      <c r="O366" s="76"/>
      <c r="P366" s="188">
        <f>O366*H366</f>
        <v>0</v>
      </c>
      <c r="Q366" s="188">
        <v>0</v>
      </c>
      <c r="R366" s="188">
        <f>Q366*H366</f>
        <v>0</v>
      </c>
      <c r="S366" s="188">
        <v>0</v>
      </c>
      <c r="T366" s="189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190" t="s">
        <v>296</v>
      </c>
      <c r="AT366" s="190" t="s">
        <v>162</v>
      </c>
      <c r="AU366" s="190" t="s">
        <v>91</v>
      </c>
      <c r="AY366" s="18" t="s">
        <v>160</v>
      </c>
      <c r="BE366" s="191">
        <f>IF(N366="základní",J366,0)</f>
        <v>0</v>
      </c>
      <c r="BF366" s="191">
        <f>IF(N366="snížená",J366,0)</f>
        <v>0</v>
      </c>
      <c r="BG366" s="191">
        <f>IF(N366="zákl. přenesená",J366,0)</f>
        <v>0</v>
      </c>
      <c r="BH366" s="191">
        <f>IF(N366="sníž. přenesená",J366,0)</f>
        <v>0</v>
      </c>
      <c r="BI366" s="191">
        <f>IF(N366="nulová",J366,0)</f>
        <v>0</v>
      </c>
      <c r="BJ366" s="18" t="s">
        <v>89</v>
      </c>
      <c r="BK366" s="191">
        <f>ROUND(I366*H366,2)</f>
        <v>0</v>
      </c>
      <c r="BL366" s="18" t="s">
        <v>296</v>
      </c>
      <c r="BM366" s="190" t="s">
        <v>765</v>
      </c>
    </row>
    <row r="367" s="2" customFormat="1">
      <c r="A367" s="37"/>
      <c r="B367" s="38"/>
      <c r="C367" s="37"/>
      <c r="D367" s="192" t="s">
        <v>167</v>
      </c>
      <c r="E367" s="37"/>
      <c r="F367" s="193" t="s">
        <v>766</v>
      </c>
      <c r="G367" s="37"/>
      <c r="H367" s="37"/>
      <c r="I367" s="194"/>
      <c r="J367" s="37"/>
      <c r="K367" s="37"/>
      <c r="L367" s="38"/>
      <c r="M367" s="195"/>
      <c r="N367" s="196"/>
      <c r="O367" s="76"/>
      <c r="P367" s="76"/>
      <c r="Q367" s="76"/>
      <c r="R367" s="76"/>
      <c r="S367" s="76"/>
      <c r="T367" s="77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T367" s="18" t="s">
        <v>167</v>
      </c>
      <c r="AU367" s="18" t="s">
        <v>91</v>
      </c>
    </row>
    <row r="368" s="12" customFormat="1" ht="22.8" customHeight="1">
      <c r="A368" s="12"/>
      <c r="B368" s="165"/>
      <c r="C368" s="12"/>
      <c r="D368" s="166" t="s">
        <v>81</v>
      </c>
      <c r="E368" s="176" t="s">
        <v>403</v>
      </c>
      <c r="F368" s="176" t="s">
        <v>404</v>
      </c>
      <c r="G368" s="12"/>
      <c r="H368" s="12"/>
      <c r="I368" s="168"/>
      <c r="J368" s="177">
        <f>BK368</f>
        <v>0</v>
      </c>
      <c r="K368" s="12"/>
      <c r="L368" s="165"/>
      <c r="M368" s="170"/>
      <c r="N368" s="171"/>
      <c r="O368" s="171"/>
      <c r="P368" s="172">
        <f>SUM(P369:P375)</f>
        <v>0</v>
      </c>
      <c r="Q368" s="171"/>
      <c r="R368" s="172">
        <f>SUM(R369:R375)</f>
        <v>0.0022982499999999999</v>
      </c>
      <c r="S368" s="171"/>
      <c r="T368" s="173">
        <f>SUM(T369:T375)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166" t="s">
        <v>91</v>
      </c>
      <c r="AT368" s="174" t="s">
        <v>81</v>
      </c>
      <c r="AU368" s="174" t="s">
        <v>89</v>
      </c>
      <c r="AY368" s="166" t="s">
        <v>160</v>
      </c>
      <c r="BK368" s="175">
        <f>SUM(BK369:BK375)</f>
        <v>0</v>
      </c>
    </row>
    <row r="369" s="2" customFormat="1" ht="24.15" customHeight="1">
      <c r="A369" s="37"/>
      <c r="B369" s="178"/>
      <c r="C369" s="179" t="s">
        <v>767</v>
      </c>
      <c r="D369" s="179" t="s">
        <v>162</v>
      </c>
      <c r="E369" s="180" t="s">
        <v>768</v>
      </c>
      <c r="F369" s="181" t="s">
        <v>769</v>
      </c>
      <c r="G369" s="182" t="s">
        <v>244</v>
      </c>
      <c r="H369" s="183">
        <v>7.9249999999999998</v>
      </c>
      <c r="I369" s="184"/>
      <c r="J369" s="185">
        <f>ROUND(I369*H369,2)</f>
        <v>0</v>
      </c>
      <c r="K369" s="181" t="s">
        <v>245</v>
      </c>
      <c r="L369" s="38"/>
      <c r="M369" s="186" t="s">
        <v>1</v>
      </c>
      <c r="N369" s="187" t="s">
        <v>47</v>
      </c>
      <c r="O369" s="76"/>
      <c r="P369" s="188">
        <f>O369*H369</f>
        <v>0</v>
      </c>
      <c r="Q369" s="188">
        <v>0.00017000000000000001</v>
      </c>
      <c r="R369" s="188">
        <f>Q369*H369</f>
        <v>0.0013472500000000001</v>
      </c>
      <c r="S369" s="188">
        <v>0</v>
      </c>
      <c r="T369" s="189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190" t="s">
        <v>296</v>
      </c>
      <c r="AT369" s="190" t="s">
        <v>162</v>
      </c>
      <c r="AU369" s="190" t="s">
        <v>91</v>
      </c>
      <c r="AY369" s="18" t="s">
        <v>160</v>
      </c>
      <c r="BE369" s="191">
        <f>IF(N369="základní",J369,0)</f>
        <v>0</v>
      </c>
      <c r="BF369" s="191">
        <f>IF(N369="snížená",J369,0)</f>
        <v>0</v>
      </c>
      <c r="BG369" s="191">
        <f>IF(N369="zákl. přenesená",J369,0)</f>
        <v>0</v>
      </c>
      <c r="BH369" s="191">
        <f>IF(N369="sníž. přenesená",J369,0)</f>
        <v>0</v>
      </c>
      <c r="BI369" s="191">
        <f>IF(N369="nulová",J369,0)</f>
        <v>0</v>
      </c>
      <c r="BJ369" s="18" t="s">
        <v>89</v>
      </c>
      <c r="BK369" s="191">
        <f>ROUND(I369*H369,2)</f>
        <v>0</v>
      </c>
      <c r="BL369" s="18" t="s">
        <v>296</v>
      </c>
      <c r="BM369" s="190" t="s">
        <v>770</v>
      </c>
    </row>
    <row r="370" s="2" customFormat="1">
      <c r="A370" s="37"/>
      <c r="B370" s="38"/>
      <c r="C370" s="37"/>
      <c r="D370" s="192" t="s">
        <v>167</v>
      </c>
      <c r="E370" s="37"/>
      <c r="F370" s="193" t="s">
        <v>771</v>
      </c>
      <c r="G370" s="37"/>
      <c r="H370" s="37"/>
      <c r="I370" s="194"/>
      <c r="J370" s="37"/>
      <c r="K370" s="37"/>
      <c r="L370" s="38"/>
      <c r="M370" s="195"/>
      <c r="N370" s="196"/>
      <c r="O370" s="76"/>
      <c r="P370" s="76"/>
      <c r="Q370" s="76"/>
      <c r="R370" s="76"/>
      <c r="S370" s="76"/>
      <c r="T370" s="77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T370" s="18" t="s">
        <v>167</v>
      </c>
      <c r="AU370" s="18" t="s">
        <v>91</v>
      </c>
    </row>
    <row r="371" s="15" customFormat="1">
      <c r="A371" s="15"/>
      <c r="B371" s="217"/>
      <c r="C371" s="15"/>
      <c r="D371" s="192" t="s">
        <v>248</v>
      </c>
      <c r="E371" s="218" t="s">
        <v>1</v>
      </c>
      <c r="F371" s="219" t="s">
        <v>772</v>
      </c>
      <c r="G371" s="15"/>
      <c r="H371" s="218" t="s">
        <v>1</v>
      </c>
      <c r="I371" s="220"/>
      <c r="J371" s="15"/>
      <c r="K371" s="15"/>
      <c r="L371" s="217"/>
      <c r="M371" s="221"/>
      <c r="N371" s="222"/>
      <c r="O371" s="222"/>
      <c r="P371" s="222"/>
      <c r="Q371" s="222"/>
      <c r="R371" s="222"/>
      <c r="S371" s="222"/>
      <c r="T371" s="223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18" t="s">
        <v>248</v>
      </c>
      <c r="AU371" s="218" t="s">
        <v>91</v>
      </c>
      <c r="AV371" s="15" t="s">
        <v>89</v>
      </c>
      <c r="AW371" s="15" t="s">
        <v>37</v>
      </c>
      <c r="AX371" s="15" t="s">
        <v>82</v>
      </c>
      <c r="AY371" s="218" t="s">
        <v>160</v>
      </c>
    </row>
    <row r="372" s="13" customFormat="1">
      <c r="A372" s="13"/>
      <c r="B372" s="201"/>
      <c r="C372" s="13"/>
      <c r="D372" s="192" t="s">
        <v>248</v>
      </c>
      <c r="E372" s="202" t="s">
        <v>1</v>
      </c>
      <c r="F372" s="203" t="s">
        <v>773</v>
      </c>
      <c r="G372" s="13"/>
      <c r="H372" s="204">
        <v>7.9249999999999998</v>
      </c>
      <c r="I372" s="205"/>
      <c r="J372" s="13"/>
      <c r="K372" s="13"/>
      <c r="L372" s="201"/>
      <c r="M372" s="206"/>
      <c r="N372" s="207"/>
      <c r="O372" s="207"/>
      <c r="P372" s="207"/>
      <c r="Q372" s="207"/>
      <c r="R372" s="207"/>
      <c r="S372" s="207"/>
      <c r="T372" s="20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02" t="s">
        <v>248</v>
      </c>
      <c r="AU372" s="202" t="s">
        <v>91</v>
      </c>
      <c r="AV372" s="13" t="s">
        <v>91</v>
      </c>
      <c r="AW372" s="13" t="s">
        <v>37</v>
      </c>
      <c r="AX372" s="13" t="s">
        <v>82</v>
      </c>
      <c r="AY372" s="202" t="s">
        <v>160</v>
      </c>
    </row>
    <row r="373" s="14" customFormat="1">
      <c r="A373" s="14"/>
      <c r="B373" s="209"/>
      <c r="C373" s="14"/>
      <c r="D373" s="192" t="s">
        <v>248</v>
      </c>
      <c r="E373" s="210" t="s">
        <v>1</v>
      </c>
      <c r="F373" s="211" t="s">
        <v>250</v>
      </c>
      <c r="G373" s="14"/>
      <c r="H373" s="212">
        <v>7.9249999999999998</v>
      </c>
      <c r="I373" s="213"/>
      <c r="J373" s="14"/>
      <c r="K373" s="14"/>
      <c r="L373" s="209"/>
      <c r="M373" s="214"/>
      <c r="N373" s="215"/>
      <c r="O373" s="215"/>
      <c r="P373" s="215"/>
      <c r="Q373" s="215"/>
      <c r="R373" s="215"/>
      <c r="S373" s="215"/>
      <c r="T373" s="216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10" t="s">
        <v>248</v>
      </c>
      <c r="AU373" s="210" t="s">
        <v>91</v>
      </c>
      <c r="AV373" s="14" t="s">
        <v>159</v>
      </c>
      <c r="AW373" s="14" t="s">
        <v>37</v>
      </c>
      <c r="AX373" s="14" t="s">
        <v>89</v>
      </c>
      <c r="AY373" s="210" t="s">
        <v>160</v>
      </c>
    </row>
    <row r="374" s="2" customFormat="1" ht="24.15" customHeight="1">
      <c r="A374" s="37"/>
      <c r="B374" s="178"/>
      <c r="C374" s="179" t="s">
        <v>774</v>
      </c>
      <c r="D374" s="179" t="s">
        <v>162</v>
      </c>
      <c r="E374" s="180" t="s">
        <v>775</v>
      </c>
      <c r="F374" s="181" t="s">
        <v>776</v>
      </c>
      <c r="G374" s="182" t="s">
        <v>244</v>
      </c>
      <c r="H374" s="183">
        <v>7.9249999999999998</v>
      </c>
      <c r="I374" s="184"/>
      <c r="J374" s="185">
        <f>ROUND(I374*H374,2)</f>
        <v>0</v>
      </c>
      <c r="K374" s="181" t="s">
        <v>245</v>
      </c>
      <c r="L374" s="38"/>
      <c r="M374" s="186" t="s">
        <v>1</v>
      </c>
      <c r="N374" s="187" t="s">
        <v>47</v>
      </c>
      <c r="O374" s="76"/>
      <c r="P374" s="188">
        <f>O374*H374</f>
        <v>0</v>
      </c>
      <c r="Q374" s="188">
        <v>0.00012</v>
      </c>
      <c r="R374" s="188">
        <f>Q374*H374</f>
        <v>0.00095100000000000002</v>
      </c>
      <c r="S374" s="188">
        <v>0</v>
      </c>
      <c r="T374" s="189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190" t="s">
        <v>296</v>
      </c>
      <c r="AT374" s="190" t="s">
        <v>162</v>
      </c>
      <c r="AU374" s="190" t="s">
        <v>91</v>
      </c>
      <c r="AY374" s="18" t="s">
        <v>160</v>
      </c>
      <c r="BE374" s="191">
        <f>IF(N374="základní",J374,0)</f>
        <v>0</v>
      </c>
      <c r="BF374" s="191">
        <f>IF(N374="snížená",J374,0)</f>
        <v>0</v>
      </c>
      <c r="BG374" s="191">
        <f>IF(N374="zákl. přenesená",J374,0)</f>
        <v>0</v>
      </c>
      <c r="BH374" s="191">
        <f>IF(N374="sníž. přenesená",J374,0)</f>
        <v>0</v>
      </c>
      <c r="BI374" s="191">
        <f>IF(N374="nulová",J374,0)</f>
        <v>0</v>
      </c>
      <c r="BJ374" s="18" t="s">
        <v>89</v>
      </c>
      <c r="BK374" s="191">
        <f>ROUND(I374*H374,2)</f>
        <v>0</v>
      </c>
      <c r="BL374" s="18" t="s">
        <v>296</v>
      </c>
      <c r="BM374" s="190" t="s">
        <v>777</v>
      </c>
    </row>
    <row r="375" s="2" customFormat="1">
      <c r="A375" s="37"/>
      <c r="B375" s="38"/>
      <c r="C375" s="37"/>
      <c r="D375" s="192" t="s">
        <v>167</v>
      </c>
      <c r="E375" s="37"/>
      <c r="F375" s="193" t="s">
        <v>778</v>
      </c>
      <c r="G375" s="37"/>
      <c r="H375" s="37"/>
      <c r="I375" s="194"/>
      <c r="J375" s="37"/>
      <c r="K375" s="37"/>
      <c r="L375" s="38"/>
      <c r="M375" s="195"/>
      <c r="N375" s="196"/>
      <c r="O375" s="76"/>
      <c r="P375" s="76"/>
      <c r="Q375" s="76"/>
      <c r="R375" s="76"/>
      <c r="S375" s="76"/>
      <c r="T375" s="77"/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T375" s="18" t="s">
        <v>167</v>
      </c>
      <c r="AU375" s="18" t="s">
        <v>91</v>
      </c>
    </row>
    <row r="376" s="12" customFormat="1" ht="22.8" customHeight="1">
      <c r="A376" s="12"/>
      <c r="B376" s="165"/>
      <c r="C376" s="12"/>
      <c r="D376" s="166" t="s">
        <v>81</v>
      </c>
      <c r="E376" s="176" t="s">
        <v>415</v>
      </c>
      <c r="F376" s="176" t="s">
        <v>416</v>
      </c>
      <c r="G376" s="12"/>
      <c r="H376" s="12"/>
      <c r="I376" s="168"/>
      <c r="J376" s="177">
        <f>BK376</f>
        <v>0</v>
      </c>
      <c r="K376" s="12"/>
      <c r="L376" s="165"/>
      <c r="M376" s="170"/>
      <c r="N376" s="171"/>
      <c r="O376" s="171"/>
      <c r="P376" s="172">
        <f>SUM(P377:P383)</f>
        <v>0</v>
      </c>
      <c r="Q376" s="171"/>
      <c r="R376" s="172">
        <f>SUM(R377:R383)</f>
        <v>0.19108895999999997</v>
      </c>
      <c r="S376" s="171"/>
      <c r="T376" s="173">
        <f>SUM(T377:T383)</f>
        <v>0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166" t="s">
        <v>91</v>
      </c>
      <c r="AT376" s="174" t="s">
        <v>81</v>
      </c>
      <c r="AU376" s="174" t="s">
        <v>89</v>
      </c>
      <c r="AY376" s="166" t="s">
        <v>160</v>
      </c>
      <c r="BK376" s="175">
        <f>SUM(BK377:BK383)</f>
        <v>0</v>
      </c>
    </row>
    <row r="377" s="2" customFormat="1" ht="24.15" customHeight="1">
      <c r="A377" s="37"/>
      <c r="B377" s="178"/>
      <c r="C377" s="179" t="s">
        <v>779</v>
      </c>
      <c r="D377" s="179" t="s">
        <v>162</v>
      </c>
      <c r="E377" s="180" t="s">
        <v>780</v>
      </c>
      <c r="F377" s="181" t="s">
        <v>781</v>
      </c>
      <c r="G377" s="182" t="s">
        <v>244</v>
      </c>
      <c r="H377" s="183">
        <v>398.10199999999998</v>
      </c>
      <c r="I377" s="184"/>
      <c r="J377" s="185">
        <f>ROUND(I377*H377,2)</f>
        <v>0</v>
      </c>
      <c r="K377" s="181" t="s">
        <v>245</v>
      </c>
      <c r="L377" s="38"/>
      <c r="M377" s="186" t="s">
        <v>1</v>
      </c>
      <c r="N377" s="187" t="s">
        <v>47</v>
      </c>
      <c r="O377" s="76"/>
      <c r="P377" s="188">
        <f>O377*H377</f>
        <v>0</v>
      </c>
      <c r="Q377" s="188">
        <v>0.00020000000000000001</v>
      </c>
      <c r="R377" s="188">
        <f>Q377*H377</f>
        <v>0.079620399999999994</v>
      </c>
      <c r="S377" s="188">
        <v>0</v>
      </c>
      <c r="T377" s="189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190" t="s">
        <v>296</v>
      </c>
      <c r="AT377" s="190" t="s">
        <v>162</v>
      </c>
      <c r="AU377" s="190" t="s">
        <v>91</v>
      </c>
      <c r="AY377" s="18" t="s">
        <v>160</v>
      </c>
      <c r="BE377" s="191">
        <f>IF(N377="základní",J377,0)</f>
        <v>0</v>
      </c>
      <c r="BF377" s="191">
        <f>IF(N377="snížená",J377,0)</f>
        <v>0</v>
      </c>
      <c r="BG377" s="191">
        <f>IF(N377="zákl. přenesená",J377,0)</f>
        <v>0</v>
      </c>
      <c r="BH377" s="191">
        <f>IF(N377="sníž. přenesená",J377,0)</f>
        <v>0</v>
      </c>
      <c r="BI377" s="191">
        <f>IF(N377="nulová",J377,0)</f>
        <v>0</v>
      </c>
      <c r="BJ377" s="18" t="s">
        <v>89</v>
      </c>
      <c r="BK377" s="191">
        <f>ROUND(I377*H377,2)</f>
        <v>0</v>
      </c>
      <c r="BL377" s="18" t="s">
        <v>296</v>
      </c>
      <c r="BM377" s="190" t="s">
        <v>782</v>
      </c>
    </row>
    <row r="378" s="2" customFormat="1">
      <c r="A378" s="37"/>
      <c r="B378" s="38"/>
      <c r="C378" s="37"/>
      <c r="D378" s="192" t="s">
        <v>167</v>
      </c>
      <c r="E378" s="37"/>
      <c r="F378" s="193" t="s">
        <v>783</v>
      </c>
      <c r="G378" s="37"/>
      <c r="H378" s="37"/>
      <c r="I378" s="194"/>
      <c r="J378" s="37"/>
      <c r="K378" s="37"/>
      <c r="L378" s="38"/>
      <c r="M378" s="195"/>
      <c r="N378" s="196"/>
      <c r="O378" s="76"/>
      <c r="P378" s="76"/>
      <c r="Q378" s="76"/>
      <c r="R378" s="76"/>
      <c r="S378" s="76"/>
      <c r="T378" s="77"/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T378" s="18" t="s">
        <v>167</v>
      </c>
      <c r="AU378" s="18" t="s">
        <v>91</v>
      </c>
    </row>
    <row r="379" s="15" customFormat="1">
      <c r="A379" s="15"/>
      <c r="B379" s="217"/>
      <c r="C379" s="15"/>
      <c r="D379" s="192" t="s">
        <v>248</v>
      </c>
      <c r="E379" s="218" t="s">
        <v>1</v>
      </c>
      <c r="F379" s="219" t="s">
        <v>784</v>
      </c>
      <c r="G379" s="15"/>
      <c r="H379" s="218" t="s">
        <v>1</v>
      </c>
      <c r="I379" s="220"/>
      <c r="J379" s="15"/>
      <c r="K379" s="15"/>
      <c r="L379" s="217"/>
      <c r="M379" s="221"/>
      <c r="N379" s="222"/>
      <c r="O379" s="222"/>
      <c r="P379" s="222"/>
      <c r="Q379" s="222"/>
      <c r="R379" s="222"/>
      <c r="S379" s="222"/>
      <c r="T379" s="223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18" t="s">
        <v>248</v>
      </c>
      <c r="AU379" s="218" t="s">
        <v>91</v>
      </c>
      <c r="AV379" s="15" t="s">
        <v>89</v>
      </c>
      <c r="AW379" s="15" t="s">
        <v>37</v>
      </c>
      <c r="AX379" s="15" t="s">
        <v>82</v>
      </c>
      <c r="AY379" s="218" t="s">
        <v>160</v>
      </c>
    </row>
    <row r="380" s="13" customFormat="1">
      <c r="A380" s="13"/>
      <c r="B380" s="201"/>
      <c r="C380" s="13"/>
      <c r="D380" s="192" t="s">
        <v>248</v>
      </c>
      <c r="E380" s="202" t="s">
        <v>1</v>
      </c>
      <c r="F380" s="203" t="s">
        <v>785</v>
      </c>
      <c r="G380" s="13"/>
      <c r="H380" s="204">
        <v>398.10199999999998</v>
      </c>
      <c r="I380" s="205"/>
      <c r="J380" s="13"/>
      <c r="K380" s="13"/>
      <c r="L380" s="201"/>
      <c r="M380" s="206"/>
      <c r="N380" s="207"/>
      <c r="O380" s="207"/>
      <c r="P380" s="207"/>
      <c r="Q380" s="207"/>
      <c r="R380" s="207"/>
      <c r="S380" s="207"/>
      <c r="T380" s="20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02" t="s">
        <v>248</v>
      </c>
      <c r="AU380" s="202" t="s">
        <v>91</v>
      </c>
      <c r="AV380" s="13" t="s">
        <v>91</v>
      </c>
      <c r="AW380" s="13" t="s">
        <v>37</v>
      </c>
      <c r="AX380" s="13" t="s">
        <v>82</v>
      </c>
      <c r="AY380" s="202" t="s">
        <v>160</v>
      </c>
    </row>
    <row r="381" s="14" customFormat="1">
      <c r="A381" s="14"/>
      <c r="B381" s="209"/>
      <c r="C381" s="14"/>
      <c r="D381" s="192" t="s">
        <v>248</v>
      </c>
      <c r="E381" s="210" t="s">
        <v>1</v>
      </c>
      <c r="F381" s="211" t="s">
        <v>250</v>
      </c>
      <c r="G381" s="14"/>
      <c r="H381" s="212">
        <v>398.10199999999998</v>
      </c>
      <c r="I381" s="213"/>
      <c r="J381" s="14"/>
      <c r="K381" s="14"/>
      <c r="L381" s="209"/>
      <c r="M381" s="214"/>
      <c r="N381" s="215"/>
      <c r="O381" s="215"/>
      <c r="P381" s="215"/>
      <c r="Q381" s="215"/>
      <c r="R381" s="215"/>
      <c r="S381" s="215"/>
      <c r="T381" s="216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10" t="s">
        <v>248</v>
      </c>
      <c r="AU381" s="210" t="s">
        <v>91</v>
      </c>
      <c r="AV381" s="14" t="s">
        <v>159</v>
      </c>
      <c r="AW381" s="14" t="s">
        <v>37</v>
      </c>
      <c r="AX381" s="14" t="s">
        <v>89</v>
      </c>
      <c r="AY381" s="210" t="s">
        <v>160</v>
      </c>
    </row>
    <row r="382" s="2" customFormat="1" ht="33" customHeight="1">
      <c r="A382" s="37"/>
      <c r="B382" s="178"/>
      <c r="C382" s="179" t="s">
        <v>786</v>
      </c>
      <c r="D382" s="179" t="s">
        <v>162</v>
      </c>
      <c r="E382" s="180" t="s">
        <v>787</v>
      </c>
      <c r="F382" s="181" t="s">
        <v>788</v>
      </c>
      <c r="G382" s="182" t="s">
        <v>244</v>
      </c>
      <c r="H382" s="183">
        <v>398.10199999999998</v>
      </c>
      <c r="I382" s="184"/>
      <c r="J382" s="185">
        <f>ROUND(I382*H382,2)</f>
        <v>0</v>
      </c>
      <c r="K382" s="181" t="s">
        <v>245</v>
      </c>
      <c r="L382" s="38"/>
      <c r="M382" s="186" t="s">
        <v>1</v>
      </c>
      <c r="N382" s="187" t="s">
        <v>47</v>
      </c>
      <c r="O382" s="76"/>
      <c r="P382" s="188">
        <f>O382*H382</f>
        <v>0</v>
      </c>
      <c r="Q382" s="188">
        <v>0.00027999999999999998</v>
      </c>
      <c r="R382" s="188">
        <f>Q382*H382</f>
        <v>0.11146855999999998</v>
      </c>
      <c r="S382" s="188">
        <v>0</v>
      </c>
      <c r="T382" s="189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190" t="s">
        <v>296</v>
      </c>
      <c r="AT382" s="190" t="s">
        <v>162</v>
      </c>
      <c r="AU382" s="190" t="s">
        <v>91</v>
      </c>
      <c r="AY382" s="18" t="s">
        <v>160</v>
      </c>
      <c r="BE382" s="191">
        <f>IF(N382="základní",J382,0)</f>
        <v>0</v>
      </c>
      <c r="BF382" s="191">
        <f>IF(N382="snížená",J382,0)</f>
        <v>0</v>
      </c>
      <c r="BG382" s="191">
        <f>IF(N382="zákl. přenesená",J382,0)</f>
        <v>0</v>
      </c>
      <c r="BH382" s="191">
        <f>IF(N382="sníž. přenesená",J382,0)</f>
        <v>0</v>
      </c>
      <c r="BI382" s="191">
        <f>IF(N382="nulová",J382,0)</f>
        <v>0</v>
      </c>
      <c r="BJ382" s="18" t="s">
        <v>89</v>
      </c>
      <c r="BK382" s="191">
        <f>ROUND(I382*H382,2)</f>
        <v>0</v>
      </c>
      <c r="BL382" s="18" t="s">
        <v>296</v>
      </c>
      <c r="BM382" s="190" t="s">
        <v>789</v>
      </c>
    </row>
    <row r="383" s="2" customFormat="1">
      <c r="A383" s="37"/>
      <c r="B383" s="38"/>
      <c r="C383" s="37"/>
      <c r="D383" s="192" t="s">
        <v>167</v>
      </c>
      <c r="E383" s="37"/>
      <c r="F383" s="193" t="s">
        <v>790</v>
      </c>
      <c r="G383" s="37"/>
      <c r="H383" s="37"/>
      <c r="I383" s="194"/>
      <c r="J383" s="37"/>
      <c r="K383" s="37"/>
      <c r="L383" s="38"/>
      <c r="M383" s="197"/>
      <c r="N383" s="198"/>
      <c r="O383" s="199"/>
      <c r="P383" s="199"/>
      <c r="Q383" s="199"/>
      <c r="R383" s="199"/>
      <c r="S383" s="199"/>
      <c r="T383" s="200"/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T383" s="18" t="s">
        <v>167</v>
      </c>
      <c r="AU383" s="18" t="s">
        <v>91</v>
      </c>
    </row>
    <row r="384" s="2" customFormat="1" ht="6.96" customHeight="1">
      <c r="A384" s="37"/>
      <c r="B384" s="59"/>
      <c r="C384" s="60"/>
      <c r="D384" s="60"/>
      <c r="E384" s="60"/>
      <c r="F384" s="60"/>
      <c r="G384" s="60"/>
      <c r="H384" s="60"/>
      <c r="I384" s="60"/>
      <c r="J384" s="60"/>
      <c r="K384" s="60"/>
      <c r="L384" s="38"/>
      <c r="M384" s="37"/>
      <c r="O384" s="37"/>
      <c r="P384" s="37"/>
      <c r="Q384" s="37"/>
      <c r="R384" s="37"/>
      <c r="S384" s="37"/>
      <c r="T384" s="37"/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</row>
  </sheetData>
  <autoFilter ref="C137:K38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6:H126"/>
    <mergeCell ref="E128:H128"/>
    <mergeCell ref="E130:H13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91</v>
      </c>
    </row>
    <row r="4" s="1" customFormat="1" ht="24.96" customHeight="1">
      <c r="B4" s="21"/>
      <c r="D4" s="22" t="s">
        <v>131</v>
      </c>
      <c r="L4" s="21"/>
      <c r="M4" s="12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6.25" customHeight="1">
      <c r="B7" s="21"/>
      <c r="E7" s="128" t="str">
        <f>'Rekapitulace stavby'!K6</f>
        <v>SOŠ, SOU a ZŠ Třešť - oprava kotelny a rozvodů ÚT na hlavní budově v Černovicích</v>
      </c>
      <c r="F7" s="31"/>
      <c r="G7" s="31"/>
      <c r="H7" s="31"/>
      <c r="L7" s="21"/>
    </row>
    <row r="8" s="1" customFormat="1" ht="12" customHeight="1">
      <c r="B8" s="21"/>
      <c r="D8" s="31" t="s">
        <v>132</v>
      </c>
      <c r="L8" s="21"/>
    </row>
    <row r="9" s="2" customFormat="1" ht="16.5" customHeight="1">
      <c r="A9" s="37"/>
      <c r="B9" s="38"/>
      <c r="C9" s="37"/>
      <c r="D9" s="37"/>
      <c r="E9" s="128" t="s">
        <v>228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134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30" customHeight="1">
      <c r="A11" s="37"/>
      <c r="B11" s="38"/>
      <c r="C11" s="37"/>
      <c r="D11" s="37"/>
      <c r="E11" s="66" t="s">
        <v>791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19</v>
      </c>
      <c r="G13" s="37"/>
      <c r="H13" s="37"/>
      <c r="I13" s="31" t="s">
        <v>20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21</v>
      </c>
      <c r="E14" s="37"/>
      <c r="F14" s="26" t="s">
        <v>22</v>
      </c>
      <c r="G14" s="37"/>
      <c r="H14" s="37"/>
      <c r="I14" s="31" t="s">
        <v>23</v>
      </c>
      <c r="J14" s="68" t="str">
        <f>'Rekapitulace stavby'!AN8</f>
        <v>28. 4. 2023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25</v>
      </c>
      <c r="E16" s="37"/>
      <c r="F16" s="37"/>
      <c r="G16" s="37"/>
      <c r="H16" s="37"/>
      <c r="I16" s="31" t="s">
        <v>26</v>
      </c>
      <c r="J16" s="26" t="s">
        <v>27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28</v>
      </c>
      <c r="F17" s="37"/>
      <c r="G17" s="37"/>
      <c r="H17" s="37"/>
      <c r="I17" s="31" t="s">
        <v>29</v>
      </c>
      <c r="J17" s="26" t="s">
        <v>30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31</v>
      </c>
      <c r="E19" s="37"/>
      <c r="F19" s="37"/>
      <c r="G19" s="37"/>
      <c r="H19" s="37"/>
      <c r="I19" s="31" t="s">
        <v>26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29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33</v>
      </c>
      <c r="E22" s="37"/>
      <c r="F22" s="37"/>
      <c r="G22" s="37"/>
      <c r="H22" s="37"/>
      <c r="I22" s="31" t="s">
        <v>26</v>
      </c>
      <c r="J22" s="26" t="s">
        <v>34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35</v>
      </c>
      <c r="F23" s="37"/>
      <c r="G23" s="37"/>
      <c r="H23" s="37"/>
      <c r="I23" s="31" t="s">
        <v>29</v>
      </c>
      <c r="J23" s="26" t="s">
        <v>36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38</v>
      </c>
      <c r="E25" s="37"/>
      <c r="F25" s="37"/>
      <c r="G25" s="37"/>
      <c r="H25" s="37"/>
      <c r="I25" s="31" t="s">
        <v>26</v>
      </c>
      <c r="J25" s="26" t="str">
        <f>IF('Rekapitulace stavby'!AN19="","",'Rekapitulace stavby'!AN19)</f>
        <v/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tr">
        <f>IF('Rekapitulace stavby'!E20="","",'Rekapitulace stavby'!E20)</f>
        <v xml:space="preserve"> </v>
      </c>
      <c r="F26" s="37"/>
      <c r="G26" s="37"/>
      <c r="H26" s="37"/>
      <c r="I26" s="31" t="s">
        <v>29</v>
      </c>
      <c r="J26" s="26" t="str">
        <f>IF('Rekapitulace stavby'!AN20="","",'Rekapitulace stavby'!AN20)</f>
        <v/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40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298.5" customHeight="1">
      <c r="A29" s="129"/>
      <c r="B29" s="130"/>
      <c r="C29" s="129"/>
      <c r="D29" s="129"/>
      <c r="E29" s="35" t="s">
        <v>792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2" t="s">
        <v>42</v>
      </c>
      <c r="E32" s="37"/>
      <c r="F32" s="37"/>
      <c r="G32" s="37"/>
      <c r="H32" s="37"/>
      <c r="I32" s="37"/>
      <c r="J32" s="95">
        <f>ROUND(J135,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44</v>
      </c>
      <c r="G34" s="37"/>
      <c r="H34" s="37"/>
      <c r="I34" s="42" t="s">
        <v>43</v>
      </c>
      <c r="J34" s="42" t="s">
        <v>45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3" t="s">
        <v>46</v>
      </c>
      <c r="E35" s="31" t="s">
        <v>47</v>
      </c>
      <c r="F35" s="134">
        <f>ROUND((SUM(BE135:BE548)),  2)</f>
        <v>0</v>
      </c>
      <c r="G35" s="37"/>
      <c r="H35" s="37"/>
      <c r="I35" s="135">
        <v>0.20999999999999999</v>
      </c>
      <c r="J35" s="134">
        <f>ROUND(((SUM(BE135:BE548))*I35),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48</v>
      </c>
      <c r="F36" s="134">
        <f>ROUND((SUM(BF135:BF548)),  2)</f>
        <v>0</v>
      </c>
      <c r="G36" s="37"/>
      <c r="H36" s="37"/>
      <c r="I36" s="135">
        <v>0.14999999999999999</v>
      </c>
      <c r="J36" s="134">
        <f>ROUND(((SUM(BF135:BF548))*I36),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49</v>
      </c>
      <c r="F37" s="134">
        <f>ROUND((SUM(BG135:BG548)),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50</v>
      </c>
      <c r="F38" s="134">
        <f>ROUND((SUM(BH135:BH548)),  2)</f>
        <v>0</v>
      </c>
      <c r="G38" s="37"/>
      <c r="H38" s="37"/>
      <c r="I38" s="135">
        <v>0.14999999999999999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51</v>
      </c>
      <c r="F39" s="134">
        <f>ROUND((SUM(BI135:BI548)),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6"/>
      <c r="D41" s="137" t="s">
        <v>52</v>
      </c>
      <c r="E41" s="80"/>
      <c r="F41" s="80"/>
      <c r="G41" s="138" t="s">
        <v>53</v>
      </c>
      <c r="H41" s="139" t="s">
        <v>54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55</v>
      </c>
      <c r="E50" s="56"/>
      <c r="F50" s="56"/>
      <c r="G50" s="55" t="s">
        <v>56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57</v>
      </c>
      <c r="E61" s="40"/>
      <c r="F61" s="142" t="s">
        <v>58</v>
      </c>
      <c r="G61" s="57" t="s">
        <v>57</v>
      </c>
      <c r="H61" s="40"/>
      <c r="I61" s="40"/>
      <c r="J61" s="143" t="s">
        <v>58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59</v>
      </c>
      <c r="E65" s="58"/>
      <c r="F65" s="58"/>
      <c r="G65" s="55" t="s">
        <v>60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57</v>
      </c>
      <c r="E76" s="40"/>
      <c r="F76" s="142" t="s">
        <v>58</v>
      </c>
      <c r="G76" s="57" t="s">
        <v>57</v>
      </c>
      <c r="H76" s="40"/>
      <c r="I76" s="40"/>
      <c r="J76" s="143" t="s">
        <v>58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137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7"/>
      <c r="D85" s="37"/>
      <c r="E85" s="128" t="str">
        <f>E7</f>
        <v>SOŠ, SOU a ZŠ Třešť - oprava kotelny a rozvodů ÚT na hlavní budově v Černovicích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132</v>
      </c>
      <c r="L86" s="21"/>
    </row>
    <row r="87" s="2" customFormat="1" ht="16.5" customHeight="1">
      <c r="A87" s="37"/>
      <c r="B87" s="38"/>
      <c r="C87" s="37"/>
      <c r="D87" s="37"/>
      <c r="E87" s="128" t="s">
        <v>228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134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30" customHeight="1">
      <c r="A89" s="37"/>
      <c r="B89" s="38"/>
      <c r="C89" s="37"/>
      <c r="D89" s="37"/>
      <c r="E89" s="66" t="str">
        <f>E11</f>
        <v>01A_1 - Zařízení pro vytápění a ochlazování staveb - KOTELNA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7"/>
      <c r="E91" s="37"/>
      <c r="F91" s="26" t="str">
        <f>F14</f>
        <v>Černovice, Mariánské náměstí</v>
      </c>
      <c r="G91" s="37"/>
      <c r="H91" s="37"/>
      <c r="I91" s="31" t="s">
        <v>23</v>
      </c>
      <c r="J91" s="68" t="str">
        <f>IF(J14="","",J14)</f>
        <v>28. 4. 2023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31" t="s">
        <v>25</v>
      </c>
      <c r="D93" s="37"/>
      <c r="E93" s="37"/>
      <c r="F93" s="26" t="str">
        <f>E17</f>
        <v>Kraj Vysočina</v>
      </c>
      <c r="G93" s="37"/>
      <c r="H93" s="37"/>
      <c r="I93" s="31" t="s">
        <v>33</v>
      </c>
      <c r="J93" s="35" t="str">
        <f>E23</f>
        <v>PROJEKT CENTRUM NOVA s.r.o.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31</v>
      </c>
      <c r="D94" s="37"/>
      <c r="E94" s="37"/>
      <c r="F94" s="26" t="str">
        <f>IF(E20="","",E20)</f>
        <v>Vyplň údaj</v>
      </c>
      <c r="G94" s="37"/>
      <c r="H94" s="37"/>
      <c r="I94" s="31" t="s">
        <v>38</v>
      </c>
      <c r="J94" s="35" t="str">
        <f>E26</f>
        <v xml:space="preserve"> 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138</v>
      </c>
      <c r="D96" s="136"/>
      <c r="E96" s="136"/>
      <c r="F96" s="136"/>
      <c r="G96" s="136"/>
      <c r="H96" s="136"/>
      <c r="I96" s="136"/>
      <c r="J96" s="145" t="s">
        <v>139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140</v>
      </c>
      <c r="D98" s="37"/>
      <c r="E98" s="37"/>
      <c r="F98" s="37"/>
      <c r="G98" s="37"/>
      <c r="H98" s="37"/>
      <c r="I98" s="37"/>
      <c r="J98" s="95">
        <f>J135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141</v>
      </c>
    </row>
    <row r="99" s="9" customFormat="1" ht="24.96" customHeight="1">
      <c r="A99" s="9"/>
      <c r="B99" s="147"/>
      <c r="C99" s="9"/>
      <c r="D99" s="148" t="s">
        <v>231</v>
      </c>
      <c r="E99" s="149"/>
      <c r="F99" s="149"/>
      <c r="G99" s="149"/>
      <c r="H99" s="149"/>
      <c r="I99" s="149"/>
      <c r="J99" s="150">
        <f>J136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1"/>
      <c r="C100" s="10"/>
      <c r="D100" s="152" t="s">
        <v>232</v>
      </c>
      <c r="E100" s="153"/>
      <c r="F100" s="153"/>
      <c r="G100" s="153"/>
      <c r="H100" s="153"/>
      <c r="I100" s="153"/>
      <c r="J100" s="154">
        <f>J137</f>
        <v>0</v>
      </c>
      <c r="K100" s="10"/>
      <c r="L100" s="15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1"/>
      <c r="C101" s="10"/>
      <c r="D101" s="152" t="s">
        <v>233</v>
      </c>
      <c r="E101" s="153"/>
      <c r="F101" s="153"/>
      <c r="G101" s="153"/>
      <c r="H101" s="153"/>
      <c r="I101" s="153"/>
      <c r="J101" s="154">
        <f>J140</f>
        <v>0</v>
      </c>
      <c r="K101" s="10"/>
      <c r="L101" s="15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47"/>
      <c r="C102" s="9"/>
      <c r="D102" s="148" t="s">
        <v>235</v>
      </c>
      <c r="E102" s="149"/>
      <c r="F102" s="149"/>
      <c r="G102" s="149"/>
      <c r="H102" s="149"/>
      <c r="I102" s="149"/>
      <c r="J102" s="150">
        <f>J152</f>
        <v>0</v>
      </c>
      <c r="K102" s="9"/>
      <c r="L102" s="14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51"/>
      <c r="C103" s="10"/>
      <c r="D103" s="152" t="s">
        <v>793</v>
      </c>
      <c r="E103" s="153"/>
      <c r="F103" s="153"/>
      <c r="G103" s="153"/>
      <c r="H103" s="153"/>
      <c r="I103" s="153"/>
      <c r="J103" s="154">
        <f>J153</f>
        <v>0</v>
      </c>
      <c r="K103" s="10"/>
      <c r="L103" s="15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1"/>
      <c r="C104" s="10"/>
      <c r="D104" s="152" t="s">
        <v>794</v>
      </c>
      <c r="E104" s="153"/>
      <c r="F104" s="153"/>
      <c r="G104" s="153"/>
      <c r="H104" s="153"/>
      <c r="I104" s="153"/>
      <c r="J104" s="154">
        <f>J180</f>
        <v>0</v>
      </c>
      <c r="K104" s="10"/>
      <c r="L104" s="15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1"/>
      <c r="C105" s="10"/>
      <c r="D105" s="152" t="s">
        <v>795</v>
      </c>
      <c r="E105" s="153"/>
      <c r="F105" s="153"/>
      <c r="G105" s="153"/>
      <c r="H105" s="153"/>
      <c r="I105" s="153"/>
      <c r="J105" s="154">
        <f>J237</f>
        <v>0</v>
      </c>
      <c r="K105" s="10"/>
      <c r="L105" s="15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1"/>
      <c r="C106" s="10"/>
      <c r="D106" s="152" t="s">
        <v>796</v>
      </c>
      <c r="E106" s="153"/>
      <c r="F106" s="153"/>
      <c r="G106" s="153"/>
      <c r="H106" s="153"/>
      <c r="I106" s="153"/>
      <c r="J106" s="154">
        <f>J326</f>
        <v>0</v>
      </c>
      <c r="K106" s="10"/>
      <c r="L106" s="15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1"/>
      <c r="C107" s="10"/>
      <c r="D107" s="152" t="s">
        <v>797</v>
      </c>
      <c r="E107" s="153"/>
      <c r="F107" s="153"/>
      <c r="G107" s="153"/>
      <c r="H107" s="153"/>
      <c r="I107" s="153"/>
      <c r="J107" s="154">
        <f>J365</f>
        <v>0</v>
      </c>
      <c r="K107" s="10"/>
      <c r="L107" s="15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1"/>
      <c r="C108" s="10"/>
      <c r="D108" s="152" t="s">
        <v>798</v>
      </c>
      <c r="E108" s="153"/>
      <c r="F108" s="153"/>
      <c r="G108" s="153"/>
      <c r="H108" s="153"/>
      <c r="I108" s="153"/>
      <c r="J108" s="154">
        <f>J465</f>
        <v>0</v>
      </c>
      <c r="K108" s="10"/>
      <c r="L108" s="15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1"/>
      <c r="C109" s="10"/>
      <c r="D109" s="152" t="s">
        <v>237</v>
      </c>
      <c r="E109" s="153"/>
      <c r="F109" s="153"/>
      <c r="G109" s="153"/>
      <c r="H109" s="153"/>
      <c r="I109" s="153"/>
      <c r="J109" s="154">
        <f>J506</f>
        <v>0</v>
      </c>
      <c r="K109" s="10"/>
      <c r="L109" s="15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47"/>
      <c r="C110" s="9"/>
      <c r="D110" s="148" t="s">
        <v>799</v>
      </c>
      <c r="E110" s="149"/>
      <c r="F110" s="149"/>
      <c r="G110" s="149"/>
      <c r="H110" s="149"/>
      <c r="I110" s="149"/>
      <c r="J110" s="150">
        <f>J517</f>
        <v>0</v>
      </c>
      <c r="K110" s="9"/>
      <c r="L110" s="147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51"/>
      <c r="C111" s="10"/>
      <c r="D111" s="152" t="s">
        <v>800</v>
      </c>
      <c r="E111" s="153"/>
      <c r="F111" s="153"/>
      <c r="G111" s="153"/>
      <c r="H111" s="153"/>
      <c r="I111" s="153"/>
      <c r="J111" s="154">
        <f>J518</f>
        <v>0</v>
      </c>
      <c r="K111" s="10"/>
      <c r="L111" s="15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51"/>
      <c r="C112" s="10"/>
      <c r="D112" s="152" t="s">
        <v>801</v>
      </c>
      <c r="E112" s="153"/>
      <c r="F112" s="153"/>
      <c r="G112" s="153"/>
      <c r="H112" s="153"/>
      <c r="I112" s="153"/>
      <c r="J112" s="154">
        <f>J531</f>
        <v>0</v>
      </c>
      <c r="K112" s="10"/>
      <c r="L112" s="15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47"/>
      <c r="C113" s="9"/>
      <c r="D113" s="148" t="s">
        <v>142</v>
      </c>
      <c r="E113" s="149"/>
      <c r="F113" s="149"/>
      <c r="G113" s="149"/>
      <c r="H113" s="149"/>
      <c r="I113" s="149"/>
      <c r="J113" s="150">
        <f>J534</f>
        <v>0</v>
      </c>
      <c r="K113" s="9"/>
      <c r="L113" s="147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2" customFormat="1" ht="21.84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59"/>
      <c r="C115" s="60"/>
      <c r="D115" s="60"/>
      <c r="E115" s="60"/>
      <c r="F115" s="60"/>
      <c r="G115" s="60"/>
      <c r="H115" s="60"/>
      <c r="I115" s="60"/>
      <c r="J115" s="60"/>
      <c r="K115" s="60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9" s="2" customFormat="1" ht="6.96" customHeight="1">
      <c r="A119" s="37"/>
      <c r="B119" s="61"/>
      <c r="C119" s="62"/>
      <c r="D119" s="62"/>
      <c r="E119" s="62"/>
      <c r="F119" s="62"/>
      <c r="G119" s="62"/>
      <c r="H119" s="62"/>
      <c r="I119" s="62"/>
      <c r="J119" s="62"/>
      <c r="K119" s="62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24.96" customHeight="1">
      <c r="A120" s="37"/>
      <c r="B120" s="38"/>
      <c r="C120" s="22" t="s">
        <v>144</v>
      </c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16</v>
      </c>
      <c r="D122" s="37"/>
      <c r="E122" s="37"/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26.25" customHeight="1">
      <c r="A123" s="37"/>
      <c r="B123" s="38"/>
      <c r="C123" s="37"/>
      <c r="D123" s="37"/>
      <c r="E123" s="128" t="str">
        <f>E7</f>
        <v>SOŠ, SOU a ZŠ Třešť - oprava kotelny a rozvodů ÚT na hlavní budově v Černovicích</v>
      </c>
      <c r="F123" s="31"/>
      <c r="G123" s="31"/>
      <c r="H123" s="31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" customFormat="1" ht="12" customHeight="1">
      <c r="B124" s="21"/>
      <c r="C124" s="31" t="s">
        <v>132</v>
      </c>
      <c r="L124" s="21"/>
    </row>
    <row r="125" s="2" customFormat="1" ht="16.5" customHeight="1">
      <c r="A125" s="37"/>
      <c r="B125" s="38"/>
      <c r="C125" s="37"/>
      <c r="D125" s="37"/>
      <c r="E125" s="128" t="s">
        <v>228</v>
      </c>
      <c r="F125" s="37"/>
      <c r="G125" s="37"/>
      <c r="H125" s="37"/>
      <c r="I125" s="37"/>
      <c r="J125" s="37"/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2" customHeight="1">
      <c r="A126" s="37"/>
      <c r="B126" s="38"/>
      <c r="C126" s="31" t="s">
        <v>134</v>
      </c>
      <c r="D126" s="37"/>
      <c r="E126" s="37"/>
      <c r="F126" s="37"/>
      <c r="G126" s="37"/>
      <c r="H126" s="37"/>
      <c r="I126" s="37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30" customHeight="1">
      <c r="A127" s="37"/>
      <c r="B127" s="38"/>
      <c r="C127" s="37"/>
      <c r="D127" s="37"/>
      <c r="E127" s="66" t="str">
        <f>E11</f>
        <v>01A_1 - Zařízení pro vytápění a ochlazování staveb - KOTELNA</v>
      </c>
      <c r="F127" s="37"/>
      <c r="G127" s="37"/>
      <c r="H127" s="37"/>
      <c r="I127" s="37"/>
      <c r="J127" s="37"/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6.96" customHeight="1">
      <c r="A128" s="37"/>
      <c r="B128" s="38"/>
      <c r="C128" s="37"/>
      <c r="D128" s="37"/>
      <c r="E128" s="37"/>
      <c r="F128" s="37"/>
      <c r="G128" s="37"/>
      <c r="H128" s="37"/>
      <c r="I128" s="37"/>
      <c r="J128" s="37"/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2" customHeight="1">
      <c r="A129" s="37"/>
      <c r="B129" s="38"/>
      <c r="C129" s="31" t="s">
        <v>21</v>
      </c>
      <c r="D129" s="37"/>
      <c r="E129" s="37"/>
      <c r="F129" s="26" t="str">
        <f>F14</f>
        <v>Černovice, Mariánské náměstí</v>
      </c>
      <c r="G129" s="37"/>
      <c r="H129" s="37"/>
      <c r="I129" s="31" t="s">
        <v>23</v>
      </c>
      <c r="J129" s="68" t="str">
        <f>IF(J14="","",J14)</f>
        <v>28. 4. 2023</v>
      </c>
      <c r="K129" s="37"/>
      <c r="L129" s="54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6.96" customHeight="1">
      <c r="A130" s="37"/>
      <c r="B130" s="38"/>
      <c r="C130" s="37"/>
      <c r="D130" s="37"/>
      <c r="E130" s="37"/>
      <c r="F130" s="37"/>
      <c r="G130" s="37"/>
      <c r="H130" s="37"/>
      <c r="I130" s="37"/>
      <c r="J130" s="37"/>
      <c r="K130" s="37"/>
      <c r="L130" s="54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25.65" customHeight="1">
      <c r="A131" s="37"/>
      <c r="B131" s="38"/>
      <c r="C131" s="31" t="s">
        <v>25</v>
      </c>
      <c r="D131" s="37"/>
      <c r="E131" s="37"/>
      <c r="F131" s="26" t="str">
        <f>E17</f>
        <v>Kraj Vysočina</v>
      </c>
      <c r="G131" s="37"/>
      <c r="H131" s="37"/>
      <c r="I131" s="31" t="s">
        <v>33</v>
      </c>
      <c r="J131" s="35" t="str">
        <f>E23</f>
        <v>PROJEKT CENTRUM NOVA s.r.o.</v>
      </c>
      <c r="K131" s="37"/>
      <c r="L131" s="54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5.15" customHeight="1">
      <c r="A132" s="37"/>
      <c r="B132" s="38"/>
      <c r="C132" s="31" t="s">
        <v>31</v>
      </c>
      <c r="D132" s="37"/>
      <c r="E132" s="37"/>
      <c r="F132" s="26" t="str">
        <f>IF(E20="","",E20)</f>
        <v>Vyplň údaj</v>
      </c>
      <c r="G132" s="37"/>
      <c r="H132" s="37"/>
      <c r="I132" s="31" t="s">
        <v>38</v>
      </c>
      <c r="J132" s="35" t="str">
        <f>E26</f>
        <v xml:space="preserve"> </v>
      </c>
      <c r="K132" s="37"/>
      <c r="L132" s="54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0.32" customHeight="1">
      <c r="A133" s="37"/>
      <c r="B133" s="38"/>
      <c r="C133" s="37"/>
      <c r="D133" s="37"/>
      <c r="E133" s="37"/>
      <c r="F133" s="37"/>
      <c r="G133" s="37"/>
      <c r="H133" s="37"/>
      <c r="I133" s="37"/>
      <c r="J133" s="37"/>
      <c r="K133" s="37"/>
      <c r="L133" s="54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11" customFormat="1" ht="29.28" customHeight="1">
      <c r="A134" s="155"/>
      <c r="B134" s="156"/>
      <c r="C134" s="157" t="s">
        <v>145</v>
      </c>
      <c r="D134" s="158" t="s">
        <v>67</v>
      </c>
      <c r="E134" s="158" t="s">
        <v>63</v>
      </c>
      <c r="F134" s="158" t="s">
        <v>64</v>
      </c>
      <c r="G134" s="158" t="s">
        <v>146</v>
      </c>
      <c r="H134" s="158" t="s">
        <v>147</v>
      </c>
      <c r="I134" s="158" t="s">
        <v>148</v>
      </c>
      <c r="J134" s="158" t="s">
        <v>139</v>
      </c>
      <c r="K134" s="159" t="s">
        <v>149</v>
      </c>
      <c r="L134" s="160"/>
      <c r="M134" s="85" t="s">
        <v>1</v>
      </c>
      <c r="N134" s="86" t="s">
        <v>46</v>
      </c>
      <c r="O134" s="86" t="s">
        <v>150</v>
      </c>
      <c r="P134" s="86" t="s">
        <v>151</v>
      </c>
      <c r="Q134" s="86" t="s">
        <v>152</v>
      </c>
      <c r="R134" s="86" t="s">
        <v>153</v>
      </c>
      <c r="S134" s="86" t="s">
        <v>154</v>
      </c>
      <c r="T134" s="87" t="s">
        <v>155</v>
      </c>
      <c r="U134" s="155"/>
      <c r="V134" s="155"/>
      <c r="W134" s="155"/>
      <c r="X134" s="155"/>
      <c r="Y134" s="155"/>
      <c r="Z134" s="155"/>
      <c r="AA134" s="155"/>
      <c r="AB134" s="155"/>
      <c r="AC134" s="155"/>
      <c r="AD134" s="155"/>
      <c r="AE134" s="155"/>
    </row>
    <row r="135" s="2" customFormat="1" ht="22.8" customHeight="1">
      <c r="A135" s="37"/>
      <c r="B135" s="38"/>
      <c r="C135" s="92" t="s">
        <v>156</v>
      </c>
      <c r="D135" s="37"/>
      <c r="E135" s="37"/>
      <c r="F135" s="37"/>
      <c r="G135" s="37"/>
      <c r="H135" s="37"/>
      <c r="I135" s="37"/>
      <c r="J135" s="161">
        <f>BK135</f>
        <v>0</v>
      </c>
      <c r="K135" s="37"/>
      <c r="L135" s="38"/>
      <c r="M135" s="88"/>
      <c r="N135" s="72"/>
      <c r="O135" s="89"/>
      <c r="P135" s="162">
        <f>P136+P152+P517+P534</f>
        <v>0</v>
      </c>
      <c r="Q135" s="89"/>
      <c r="R135" s="162">
        <f>R136+R152+R517+R534</f>
        <v>2.8812900000000004</v>
      </c>
      <c r="S135" s="89"/>
      <c r="T135" s="163">
        <f>T136+T152+T517+T534</f>
        <v>5.4642299999999997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8" t="s">
        <v>81</v>
      </c>
      <c r="AU135" s="18" t="s">
        <v>141</v>
      </c>
      <c r="BK135" s="164">
        <f>BK136+BK152+BK517+BK534</f>
        <v>0</v>
      </c>
    </row>
    <row r="136" s="12" customFormat="1" ht="25.92" customHeight="1">
      <c r="A136" s="12"/>
      <c r="B136" s="165"/>
      <c r="C136" s="12"/>
      <c r="D136" s="166" t="s">
        <v>81</v>
      </c>
      <c r="E136" s="167" t="s">
        <v>239</v>
      </c>
      <c r="F136" s="167" t="s">
        <v>240</v>
      </c>
      <c r="G136" s="12"/>
      <c r="H136" s="12"/>
      <c r="I136" s="168"/>
      <c r="J136" s="169">
        <f>BK136</f>
        <v>0</v>
      </c>
      <c r="K136" s="12"/>
      <c r="L136" s="165"/>
      <c r="M136" s="170"/>
      <c r="N136" s="171"/>
      <c r="O136" s="171"/>
      <c r="P136" s="172">
        <f>P137+P140</f>
        <v>0</v>
      </c>
      <c r="Q136" s="171"/>
      <c r="R136" s="172">
        <f>R137+R140</f>
        <v>0</v>
      </c>
      <c r="S136" s="171"/>
      <c r="T136" s="173">
        <f>T137+T140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66" t="s">
        <v>89</v>
      </c>
      <c r="AT136" s="174" t="s">
        <v>81</v>
      </c>
      <c r="AU136" s="174" t="s">
        <v>82</v>
      </c>
      <c r="AY136" s="166" t="s">
        <v>160</v>
      </c>
      <c r="BK136" s="175">
        <f>BK137+BK140</f>
        <v>0</v>
      </c>
    </row>
    <row r="137" s="12" customFormat="1" ht="22.8" customHeight="1">
      <c r="A137" s="12"/>
      <c r="B137" s="165"/>
      <c r="C137" s="12"/>
      <c r="D137" s="166" t="s">
        <v>81</v>
      </c>
      <c r="E137" s="176" t="s">
        <v>202</v>
      </c>
      <c r="F137" s="176" t="s">
        <v>241</v>
      </c>
      <c r="G137" s="12"/>
      <c r="H137" s="12"/>
      <c r="I137" s="168"/>
      <c r="J137" s="177">
        <f>BK137</f>
        <v>0</v>
      </c>
      <c r="K137" s="12"/>
      <c r="L137" s="165"/>
      <c r="M137" s="170"/>
      <c r="N137" s="171"/>
      <c r="O137" s="171"/>
      <c r="P137" s="172">
        <f>SUM(P138:P139)</f>
        <v>0</v>
      </c>
      <c r="Q137" s="171"/>
      <c r="R137" s="172">
        <f>SUM(R138:R139)</f>
        <v>0</v>
      </c>
      <c r="S137" s="171"/>
      <c r="T137" s="173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66" t="s">
        <v>89</v>
      </c>
      <c r="AT137" s="174" t="s">
        <v>81</v>
      </c>
      <c r="AU137" s="174" t="s">
        <v>89</v>
      </c>
      <c r="AY137" s="166" t="s">
        <v>160</v>
      </c>
      <c r="BK137" s="175">
        <f>SUM(BK138:BK139)</f>
        <v>0</v>
      </c>
    </row>
    <row r="138" s="2" customFormat="1" ht="37.8" customHeight="1">
      <c r="A138" s="37"/>
      <c r="B138" s="178"/>
      <c r="C138" s="179" t="s">
        <v>89</v>
      </c>
      <c r="D138" s="179" t="s">
        <v>162</v>
      </c>
      <c r="E138" s="180" t="s">
        <v>802</v>
      </c>
      <c r="F138" s="181" t="s">
        <v>803</v>
      </c>
      <c r="G138" s="182" t="s">
        <v>220</v>
      </c>
      <c r="H138" s="183">
        <v>1</v>
      </c>
      <c r="I138" s="184"/>
      <c r="J138" s="185">
        <f>ROUND(I138*H138,2)</f>
        <v>0</v>
      </c>
      <c r="K138" s="181" t="s">
        <v>1</v>
      </c>
      <c r="L138" s="38"/>
      <c r="M138" s="186" t="s">
        <v>1</v>
      </c>
      <c r="N138" s="187" t="s">
        <v>47</v>
      </c>
      <c r="O138" s="76"/>
      <c r="P138" s="188">
        <f>O138*H138</f>
        <v>0</v>
      </c>
      <c r="Q138" s="188">
        <v>0</v>
      </c>
      <c r="R138" s="188">
        <f>Q138*H138</f>
        <v>0</v>
      </c>
      <c r="S138" s="188">
        <v>0</v>
      </c>
      <c r="T138" s="18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90" t="s">
        <v>159</v>
      </c>
      <c r="AT138" s="190" t="s">
        <v>162</v>
      </c>
      <c r="AU138" s="190" t="s">
        <v>91</v>
      </c>
      <c r="AY138" s="18" t="s">
        <v>160</v>
      </c>
      <c r="BE138" s="191">
        <f>IF(N138="základní",J138,0)</f>
        <v>0</v>
      </c>
      <c r="BF138" s="191">
        <f>IF(N138="snížená",J138,0)</f>
        <v>0</v>
      </c>
      <c r="BG138" s="191">
        <f>IF(N138="zákl. přenesená",J138,0)</f>
        <v>0</v>
      </c>
      <c r="BH138" s="191">
        <f>IF(N138="sníž. přenesená",J138,0)</f>
        <v>0</v>
      </c>
      <c r="BI138" s="191">
        <f>IF(N138="nulová",J138,0)</f>
        <v>0</v>
      </c>
      <c r="BJ138" s="18" t="s">
        <v>89</v>
      </c>
      <c r="BK138" s="191">
        <f>ROUND(I138*H138,2)</f>
        <v>0</v>
      </c>
      <c r="BL138" s="18" t="s">
        <v>159</v>
      </c>
      <c r="BM138" s="190" t="s">
        <v>804</v>
      </c>
    </row>
    <row r="139" s="2" customFormat="1">
      <c r="A139" s="37"/>
      <c r="B139" s="38"/>
      <c r="C139" s="37"/>
      <c r="D139" s="192" t="s">
        <v>167</v>
      </c>
      <c r="E139" s="37"/>
      <c r="F139" s="193" t="s">
        <v>805</v>
      </c>
      <c r="G139" s="37"/>
      <c r="H139" s="37"/>
      <c r="I139" s="194"/>
      <c r="J139" s="37"/>
      <c r="K139" s="37"/>
      <c r="L139" s="38"/>
      <c r="M139" s="195"/>
      <c r="N139" s="196"/>
      <c r="O139" s="76"/>
      <c r="P139" s="76"/>
      <c r="Q139" s="76"/>
      <c r="R139" s="76"/>
      <c r="S139" s="76"/>
      <c r="T139" s="7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8" t="s">
        <v>167</v>
      </c>
      <c r="AU139" s="18" t="s">
        <v>91</v>
      </c>
    </row>
    <row r="140" s="12" customFormat="1" ht="22.8" customHeight="1">
      <c r="A140" s="12"/>
      <c r="B140" s="165"/>
      <c r="C140" s="12"/>
      <c r="D140" s="166" t="s">
        <v>81</v>
      </c>
      <c r="E140" s="176" t="s">
        <v>355</v>
      </c>
      <c r="F140" s="176" t="s">
        <v>356</v>
      </c>
      <c r="G140" s="12"/>
      <c r="H140" s="12"/>
      <c r="I140" s="168"/>
      <c r="J140" s="177">
        <f>BK140</f>
        <v>0</v>
      </c>
      <c r="K140" s="12"/>
      <c r="L140" s="165"/>
      <c r="M140" s="170"/>
      <c r="N140" s="171"/>
      <c r="O140" s="171"/>
      <c r="P140" s="172">
        <f>SUM(P141:P151)</f>
        <v>0</v>
      </c>
      <c r="Q140" s="171"/>
      <c r="R140" s="172">
        <f>SUM(R141:R151)</f>
        <v>0</v>
      </c>
      <c r="S140" s="171"/>
      <c r="T140" s="173">
        <f>SUM(T141:T151)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66" t="s">
        <v>89</v>
      </c>
      <c r="AT140" s="174" t="s">
        <v>81</v>
      </c>
      <c r="AU140" s="174" t="s">
        <v>89</v>
      </c>
      <c r="AY140" s="166" t="s">
        <v>160</v>
      </c>
      <c r="BK140" s="175">
        <f>SUM(BK141:BK151)</f>
        <v>0</v>
      </c>
    </row>
    <row r="141" s="2" customFormat="1" ht="24.15" customHeight="1">
      <c r="A141" s="37"/>
      <c r="B141" s="178"/>
      <c r="C141" s="179" t="s">
        <v>91</v>
      </c>
      <c r="D141" s="179" t="s">
        <v>162</v>
      </c>
      <c r="E141" s="180" t="s">
        <v>806</v>
      </c>
      <c r="F141" s="181" t="s">
        <v>807</v>
      </c>
      <c r="G141" s="182" t="s">
        <v>360</v>
      </c>
      <c r="H141" s="183">
        <v>5.4640000000000004</v>
      </c>
      <c r="I141" s="184"/>
      <c r="J141" s="185">
        <f>ROUND(I141*H141,2)</f>
        <v>0</v>
      </c>
      <c r="K141" s="181" t="s">
        <v>245</v>
      </c>
      <c r="L141" s="38"/>
      <c r="M141" s="186" t="s">
        <v>1</v>
      </c>
      <c r="N141" s="187" t="s">
        <v>47</v>
      </c>
      <c r="O141" s="76"/>
      <c r="P141" s="188">
        <f>O141*H141</f>
        <v>0</v>
      </c>
      <c r="Q141" s="188">
        <v>0</v>
      </c>
      <c r="R141" s="188">
        <f>Q141*H141</f>
        <v>0</v>
      </c>
      <c r="S141" s="188">
        <v>0</v>
      </c>
      <c r="T141" s="18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0" t="s">
        <v>159</v>
      </c>
      <c r="AT141" s="190" t="s">
        <v>162</v>
      </c>
      <c r="AU141" s="190" t="s">
        <v>91</v>
      </c>
      <c r="AY141" s="18" t="s">
        <v>160</v>
      </c>
      <c r="BE141" s="191">
        <f>IF(N141="základní",J141,0)</f>
        <v>0</v>
      </c>
      <c r="BF141" s="191">
        <f>IF(N141="snížená",J141,0)</f>
        <v>0</v>
      </c>
      <c r="BG141" s="191">
        <f>IF(N141="zákl. přenesená",J141,0)</f>
        <v>0</v>
      </c>
      <c r="BH141" s="191">
        <f>IF(N141="sníž. přenesená",J141,0)</f>
        <v>0</v>
      </c>
      <c r="BI141" s="191">
        <f>IF(N141="nulová",J141,0)</f>
        <v>0</v>
      </c>
      <c r="BJ141" s="18" t="s">
        <v>89</v>
      </c>
      <c r="BK141" s="191">
        <f>ROUND(I141*H141,2)</f>
        <v>0</v>
      </c>
      <c r="BL141" s="18" t="s">
        <v>159</v>
      </c>
      <c r="BM141" s="190" t="s">
        <v>808</v>
      </c>
    </row>
    <row r="142" s="2" customFormat="1">
      <c r="A142" s="37"/>
      <c r="B142" s="38"/>
      <c r="C142" s="37"/>
      <c r="D142" s="192" t="s">
        <v>167</v>
      </c>
      <c r="E142" s="37"/>
      <c r="F142" s="193" t="s">
        <v>809</v>
      </c>
      <c r="G142" s="37"/>
      <c r="H142" s="37"/>
      <c r="I142" s="194"/>
      <c r="J142" s="37"/>
      <c r="K142" s="37"/>
      <c r="L142" s="38"/>
      <c r="M142" s="195"/>
      <c r="N142" s="196"/>
      <c r="O142" s="76"/>
      <c r="P142" s="76"/>
      <c r="Q142" s="76"/>
      <c r="R142" s="76"/>
      <c r="S142" s="76"/>
      <c r="T142" s="7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8" t="s">
        <v>167</v>
      </c>
      <c r="AU142" s="18" t="s">
        <v>91</v>
      </c>
    </row>
    <row r="143" s="2" customFormat="1" ht="24.15" customHeight="1">
      <c r="A143" s="37"/>
      <c r="B143" s="178"/>
      <c r="C143" s="179" t="s">
        <v>173</v>
      </c>
      <c r="D143" s="179" t="s">
        <v>162</v>
      </c>
      <c r="E143" s="180" t="s">
        <v>364</v>
      </c>
      <c r="F143" s="181" t="s">
        <v>365</v>
      </c>
      <c r="G143" s="182" t="s">
        <v>360</v>
      </c>
      <c r="H143" s="183">
        <v>5.4640000000000004</v>
      </c>
      <c r="I143" s="184"/>
      <c r="J143" s="185">
        <f>ROUND(I143*H143,2)</f>
        <v>0</v>
      </c>
      <c r="K143" s="181" t="s">
        <v>245</v>
      </c>
      <c r="L143" s="38"/>
      <c r="M143" s="186" t="s">
        <v>1</v>
      </c>
      <c r="N143" s="187" t="s">
        <v>47</v>
      </c>
      <c r="O143" s="76"/>
      <c r="P143" s="188">
        <f>O143*H143</f>
        <v>0</v>
      </c>
      <c r="Q143" s="188">
        <v>0</v>
      </c>
      <c r="R143" s="188">
        <f>Q143*H143</f>
        <v>0</v>
      </c>
      <c r="S143" s="188">
        <v>0</v>
      </c>
      <c r="T143" s="18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0" t="s">
        <v>159</v>
      </c>
      <c r="AT143" s="190" t="s">
        <v>162</v>
      </c>
      <c r="AU143" s="190" t="s">
        <v>91</v>
      </c>
      <c r="AY143" s="18" t="s">
        <v>160</v>
      </c>
      <c r="BE143" s="191">
        <f>IF(N143="základní",J143,0)</f>
        <v>0</v>
      </c>
      <c r="BF143" s="191">
        <f>IF(N143="snížená",J143,0)</f>
        <v>0</v>
      </c>
      <c r="BG143" s="191">
        <f>IF(N143="zákl. přenesená",J143,0)</f>
        <v>0</v>
      </c>
      <c r="BH143" s="191">
        <f>IF(N143="sníž. přenesená",J143,0)</f>
        <v>0</v>
      </c>
      <c r="BI143" s="191">
        <f>IF(N143="nulová",J143,0)</f>
        <v>0</v>
      </c>
      <c r="BJ143" s="18" t="s">
        <v>89</v>
      </c>
      <c r="BK143" s="191">
        <f>ROUND(I143*H143,2)</f>
        <v>0</v>
      </c>
      <c r="BL143" s="18" t="s">
        <v>159</v>
      </c>
      <c r="BM143" s="190" t="s">
        <v>810</v>
      </c>
    </row>
    <row r="144" s="2" customFormat="1">
      <c r="A144" s="37"/>
      <c r="B144" s="38"/>
      <c r="C144" s="37"/>
      <c r="D144" s="192" t="s">
        <v>167</v>
      </c>
      <c r="E144" s="37"/>
      <c r="F144" s="193" t="s">
        <v>811</v>
      </c>
      <c r="G144" s="37"/>
      <c r="H144" s="37"/>
      <c r="I144" s="194"/>
      <c r="J144" s="37"/>
      <c r="K144" s="37"/>
      <c r="L144" s="38"/>
      <c r="M144" s="195"/>
      <c r="N144" s="196"/>
      <c r="O144" s="76"/>
      <c r="P144" s="76"/>
      <c r="Q144" s="76"/>
      <c r="R144" s="76"/>
      <c r="S144" s="76"/>
      <c r="T144" s="7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8" t="s">
        <v>167</v>
      </c>
      <c r="AU144" s="18" t="s">
        <v>91</v>
      </c>
    </row>
    <row r="145" s="2" customFormat="1" ht="24.15" customHeight="1">
      <c r="A145" s="37"/>
      <c r="B145" s="178"/>
      <c r="C145" s="179" t="s">
        <v>159</v>
      </c>
      <c r="D145" s="179" t="s">
        <v>162</v>
      </c>
      <c r="E145" s="180" t="s">
        <v>369</v>
      </c>
      <c r="F145" s="181" t="s">
        <v>370</v>
      </c>
      <c r="G145" s="182" t="s">
        <v>360</v>
      </c>
      <c r="H145" s="183">
        <v>98.352000000000004</v>
      </c>
      <c r="I145" s="184"/>
      <c r="J145" s="185">
        <f>ROUND(I145*H145,2)</f>
        <v>0</v>
      </c>
      <c r="K145" s="181" t="s">
        <v>245</v>
      </c>
      <c r="L145" s="38"/>
      <c r="M145" s="186" t="s">
        <v>1</v>
      </c>
      <c r="N145" s="187" t="s">
        <v>47</v>
      </c>
      <c r="O145" s="76"/>
      <c r="P145" s="188">
        <f>O145*H145</f>
        <v>0</v>
      </c>
      <c r="Q145" s="188">
        <v>0</v>
      </c>
      <c r="R145" s="188">
        <f>Q145*H145</f>
        <v>0</v>
      </c>
      <c r="S145" s="188">
        <v>0</v>
      </c>
      <c r="T145" s="18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0" t="s">
        <v>159</v>
      </c>
      <c r="AT145" s="190" t="s">
        <v>162</v>
      </c>
      <c r="AU145" s="190" t="s">
        <v>91</v>
      </c>
      <c r="AY145" s="18" t="s">
        <v>160</v>
      </c>
      <c r="BE145" s="191">
        <f>IF(N145="základní",J145,0)</f>
        <v>0</v>
      </c>
      <c r="BF145" s="191">
        <f>IF(N145="snížená",J145,0)</f>
        <v>0</v>
      </c>
      <c r="BG145" s="191">
        <f>IF(N145="zákl. přenesená",J145,0)</f>
        <v>0</v>
      </c>
      <c r="BH145" s="191">
        <f>IF(N145="sníž. přenesená",J145,0)</f>
        <v>0</v>
      </c>
      <c r="BI145" s="191">
        <f>IF(N145="nulová",J145,0)</f>
        <v>0</v>
      </c>
      <c r="BJ145" s="18" t="s">
        <v>89</v>
      </c>
      <c r="BK145" s="191">
        <f>ROUND(I145*H145,2)</f>
        <v>0</v>
      </c>
      <c r="BL145" s="18" t="s">
        <v>159</v>
      </c>
      <c r="BM145" s="190" t="s">
        <v>812</v>
      </c>
    </row>
    <row r="146" s="2" customFormat="1">
      <c r="A146" s="37"/>
      <c r="B146" s="38"/>
      <c r="C146" s="37"/>
      <c r="D146" s="192" t="s">
        <v>167</v>
      </c>
      <c r="E146" s="37"/>
      <c r="F146" s="193" t="s">
        <v>813</v>
      </c>
      <c r="G146" s="37"/>
      <c r="H146" s="37"/>
      <c r="I146" s="194"/>
      <c r="J146" s="37"/>
      <c r="K146" s="37"/>
      <c r="L146" s="38"/>
      <c r="M146" s="195"/>
      <c r="N146" s="196"/>
      <c r="O146" s="76"/>
      <c r="P146" s="76"/>
      <c r="Q146" s="76"/>
      <c r="R146" s="76"/>
      <c r="S146" s="76"/>
      <c r="T146" s="7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8" t="s">
        <v>167</v>
      </c>
      <c r="AU146" s="18" t="s">
        <v>91</v>
      </c>
    </row>
    <row r="147" s="13" customFormat="1">
      <c r="A147" s="13"/>
      <c r="B147" s="201"/>
      <c r="C147" s="13"/>
      <c r="D147" s="192" t="s">
        <v>248</v>
      </c>
      <c r="E147" s="13"/>
      <c r="F147" s="203" t="s">
        <v>814</v>
      </c>
      <c r="G147" s="13"/>
      <c r="H147" s="204">
        <v>98.352000000000004</v>
      </c>
      <c r="I147" s="205"/>
      <c r="J147" s="13"/>
      <c r="K147" s="13"/>
      <c r="L147" s="201"/>
      <c r="M147" s="206"/>
      <c r="N147" s="207"/>
      <c r="O147" s="207"/>
      <c r="P147" s="207"/>
      <c r="Q147" s="207"/>
      <c r="R147" s="207"/>
      <c r="S147" s="207"/>
      <c r="T147" s="20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02" t="s">
        <v>248</v>
      </c>
      <c r="AU147" s="202" t="s">
        <v>91</v>
      </c>
      <c r="AV147" s="13" t="s">
        <v>91</v>
      </c>
      <c r="AW147" s="13" t="s">
        <v>3</v>
      </c>
      <c r="AX147" s="13" t="s">
        <v>89</v>
      </c>
      <c r="AY147" s="202" t="s">
        <v>160</v>
      </c>
    </row>
    <row r="148" s="2" customFormat="1" ht="33" customHeight="1">
      <c r="A148" s="37"/>
      <c r="B148" s="178"/>
      <c r="C148" s="179" t="s">
        <v>182</v>
      </c>
      <c r="D148" s="179" t="s">
        <v>162</v>
      </c>
      <c r="E148" s="180" t="s">
        <v>381</v>
      </c>
      <c r="F148" s="181" t="s">
        <v>382</v>
      </c>
      <c r="G148" s="182" t="s">
        <v>360</v>
      </c>
      <c r="H148" s="183">
        <v>4.5099999999999998</v>
      </c>
      <c r="I148" s="184"/>
      <c r="J148" s="185">
        <f>ROUND(I148*H148,2)</f>
        <v>0</v>
      </c>
      <c r="K148" s="181" t="s">
        <v>245</v>
      </c>
      <c r="L148" s="38"/>
      <c r="M148" s="186" t="s">
        <v>1</v>
      </c>
      <c r="N148" s="187" t="s">
        <v>47</v>
      </c>
      <c r="O148" s="76"/>
      <c r="P148" s="188">
        <f>O148*H148</f>
        <v>0</v>
      </c>
      <c r="Q148" s="188">
        <v>0</v>
      </c>
      <c r="R148" s="188">
        <f>Q148*H148</f>
        <v>0</v>
      </c>
      <c r="S148" s="188">
        <v>0</v>
      </c>
      <c r="T148" s="18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0" t="s">
        <v>159</v>
      </c>
      <c r="AT148" s="190" t="s">
        <v>162</v>
      </c>
      <c r="AU148" s="190" t="s">
        <v>91</v>
      </c>
      <c r="AY148" s="18" t="s">
        <v>160</v>
      </c>
      <c r="BE148" s="191">
        <f>IF(N148="základní",J148,0)</f>
        <v>0</v>
      </c>
      <c r="BF148" s="191">
        <f>IF(N148="snížená",J148,0)</f>
        <v>0</v>
      </c>
      <c r="BG148" s="191">
        <f>IF(N148="zákl. přenesená",J148,0)</f>
        <v>0</v>
      </c>
      <c r="BH148" s="191">
        <f>IF(N148="sníž. přenesená",J148,0)</f>
        <v>0</v>
      </c>
      <c r="BI148" s="191">
        <f>IF(N148="nulová",J148,0)</f>
        <v>0</v>
      </c>
      <c r="BJ148" s="18" t="s">
        <v>89</v>
      </c>
      <c r="BK148" s="191">
        <f>ROUND(I148*H148,2)</f>
        <v>0</v>
      </c>
      <c r="BL148" s="18" t="s">
        <v>159</v>
      </c>
      <c r="BM148" s="190" t="s">
        <v>815</v>
      </c>
    </row>
    <row r="149" s="2" customFormat="1">
      <c r="A149" s="37"/>
      <c r="B149" s="38"/>
      <c r="C149" s="37"/>
      <c r="D149" s="192" t="s">
        <v>167</v>
      </c>
      <c r="E149" s="37"/>
      <c r="F149" s="193" t="s">
        <v>384</v>
      </c>
      <c r="G149" s="37"/>
      <c r="H149" s="37"/>
      <c r="I149" s="194"/>
      <c r="J149" s="37"/>
      <c r="K149" s="37"/>
      <c r="L149" s="38"/>
      <c r="M149" s="195"/>
      <c r="N149" s="196"/>
      <c r="O149" s="76"/>
      <c r="P149" s="76"/>
      <c r="Q149" s="76"/>
      <c r="R149" s="76"/>
      <c r="S149" s="76"/>
      <c r="T149" s="7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8" t="s">
        <v>167</v>
      </c>
      <c r="AU149" s="18" t="s">
        <v>91</v>
      </c>
    </row>
    <row r="150" s="2" customFormat="1" ht="33" customHeight="1">
      <c r="A150" s="37"/>
      <c r="B150" s="178"/>
      <c r="C150" s="179" t="s">
        <v>187</v>
      </c>
      <c r="D150" s="179" t="s">
        <v>162</v>
      </c>
      <c r="E150" s="180" t="s">
        <v>816</v>
      </c>
      <c r="F150" s="181" t="s">
        <v>817</v>
      </c>
      <c r="G150" s="182" t="s">
        <v>360</v>
      </c>
      <c r="H150" s="183">
        <v>0.95399999999999996</v>
      </c>
      <c r="I150" s="184"/>
      <c r="J150" s="185">
        <f>ROUND(I150*H150,2)</f>
        <v>0</v>
      </c>
      <c r="K150" s="181" t="s">
        <v>245</v>
      </c>
      <c r="L150" s="38"/>
      <c r="M150" s="186" t="s">
        <v>1</v>
      </c>
      <c r="N150" s="187" t="s">
        <v>47</v>
      </c>
      <c r="O150" s="76"/>
      <c r="P150" s="188">
        <f>O150*H150</f>
        <v>0</v>
      </c>
      <c r="Q150" s="188">
        <v>0</v>
      </c>
      <c r="R150" s="188">
        <f>Q150*H150</f>
        <v>0</v>
      </c>
      <c r="S150" s="188">
        <v>0</v>
      </c>
      <c r="T150" s="18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0" t="s">
        <v>159</v>
      </c>
      <c r="AT150" s="190" t="s">
        <v>162</v>
      </c>
      <c r="AU150" s="190" t="s">
        <v>91</v>
      </c>
      <c r="AY150" s="18" t="s">
        <v>160</v>
      </c>
      <c r="BE150" s="191">
        <f>IF(N150="základní",J150,0)</f>
        <v>0</v>
      </c>
      <c r="BF150" s="191">
        <f>IF(N150="snížená",J150,0)</f>
        <v>0</v>
      </c>
      <c r="BG150" s="191">
        <f>IF(N150="zákl. přenesená",J150,0)</f>
        <v>0</v>
      </c>
      <c r="BH150" s="191">
        <f>IF(N150="sníž. přenesená",J150,0)</f>
        <v>0</v>
      </c>
      <c r="BI150" s="191">
        <f>IF(N150="nulová",J150,0)</f>
        <v>0</v>
      </c>
      <c r="BJ150" s="18" t="s">
        <v>89</v>
      </c>
      <c r="BK150" s="191">
        <f>ROUND(I150*H150,2)</f>
        <v>0</v>
      </c>
      <c r="BL150" s="18" t="s">
        <v>159</v>
      </c>
      <c r="BM150" s="190" t="s">
        <v>818</v>
      </c>
    </row>
    <row r="151" s="2" customFormat="1">
      <c r="A151" s="37"/>
      <c r="B151" s="38"/>
      <c r="C151" s="37"/>
      <c r="D151" s="192" t="s">
        <v>167</v>
      </c>
      <c r="E151" s="37"/>
      <c r="F151" s="193" t="s">
        <v>819</v>
      </c>
      <c r="G151" s="37"/>
      <c r="H151" s="37"/>
      <c r="I151" s="194"/>
      <c r="J151" s="37"/>
      <c r="K151" s="37"/>
      <c r="L151" s="38"/>
      <c r="M151" s="195"/>
      <c r="N151" s="196"/>
      <c r="O151" s="76"/>
      <c r="P151" s="76"/>
      <c r="Q151" s="76"/>
      <c r="R151" s="76"/>
      <c r="S151" s="76"/>
      <c r="T151" s="7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8" t="s">
        <v>167</v>
      </c>
      <c r="AU151" s="18" t="s">
        <v>91</v>
      </c>
    </row>
    <row r="152" s="12" customFormat="1" ht="25.92" customHeight="1">
      <c r="A152" s="12"/>
      <c r="B152" s="165"/>
      <c r="C152" s="12"/>
      <c r="D152" s="166" t="s">
        <v>81</v>
      </c>
      <c r="E152" s="167" t="s">
        <v>393</v>
      </c>
      <c r="F152" s="167" t="s">
        <v>394</v>
      </c>
      <c r="G152" s="12"/>
      <c r="H152" s="12"/>
      <c r="I152" s="168"/>
      <c r="J152" s="169">
        <f>BK152</f>
        <v>0</v>
      </c>
      <c r="K152" s="12"/>
      <c r="L152" s="165"/>
      <c r="M152" s="170"/>
      <c r="N152" s="171"/>
      <c r="O152" s="171"/>
      <c r="P152" s="172">
        <f>P153+P180+P237+P326+P365+P465+P506</f>
        <v>0</v>
      </c>
      <c r="Q152" s="171"/>
      <c r="R152" s="172">
        <f>R153+R180+R237+R326+R365+R465+R506</f>
        <v>2.8812900000000004</v>
      </c>
      <c r="S152" s="171"/>
      <c r="T152" s="173">
        <f>T153+T180+T237+T326+T365+T465+T506</f>
        <v>5.4642299999999997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66" t="s">
        <v>91</v>
      </c>
      <c r="AT152" s="174" t="s">
        <v>81</v>
      </c>
      <c r="AU152" s="174" t="s">
        <v>82</v>
      </c>
      <c r="AY152" s="166" t="s">
        <v>160</v>
      </c>
      <c r="BK152" s="175">
        <f>BK153+BK180+BK237+BK326+BK365+BK465+BK506</f>
        <v>0</v>
      </c>
    </row>
    <row r="153" s="12" customFormat="1" ht="22.8" customHeight="1">
      <c r="A153" s="12"/>
      <c r="B153" s="165"/>
      <c r="C153" s="12"/>
      <c r="D153" s="166" t="s">
        <v>81</v>
      </c>
      <c r="E153" s="176" t="s">
        <v>820</v>
      </c>
      <c r="F153" s="176" t="s">
        <v>821</v>
      </c>
      <c r="G153" s="12"/>
      <c r="H153" s="12"/>
      <c r="I153" s="168"/>
      <c r="J153" s="177">
        <f>BK153</f>
        <v>0</v>
      </c>
      <c r="K153" s="12"/>
      <c r="L153" s="165"/>
      <c r="M153" s="170"/>
      <c r="N153" s="171"/>
      <c r="O153" s="171"/>
      <c r="P153" s="172">
        <f>SUM(P154:P179)</f>
        <v>0</v>
      </c>
      <c r="Q153" s="171"/>
      <c r="R153" s="172">
        <f>SUM(R154:R179)</f>
        <v>0.23255999999999996</v>
      </c>
      <c r="S153" s="171"/>
      <c r="T153" s="173">
        <f>SUM(T154:T179)</f>
        <v>0.95399999999999996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66" t="s">
        <v>91</v>
      </c>
      <c r="AT153" s="174" t="s">
        <v>81</v>
      </c>
      <c r="AU153" s="174" t="s">
        <v>89</v>
      </c>
      <c r="AY153" s="166" t="s">
        <v>160</v>
      </c>
      <c r="BK153" s="175">
        <f>SUM(BK154:BK179)</f>
        <v>0</v>
      </c>
    </row>
    <row r="154" s="2" customFormat="1" ht="24.15" customHeight="1">
      <c r="A154" s="37"/>
      <c r="B154" s="178"/>
      <c r="C154" s="179" t="s">
        <v>192</v>
      </c>
      <c r="D154" s="179" t="s">
        <v>162</v>
      </c>
      <c r="E154" s="180" t="s">
        <v>822</v>
      </c>
      <c r="F154" s="181" t="s">
        <v>823</v>
      </c>
      <c r="G154" s="182" t="s">
        <v>515</v>
      </c>
      <c r="H154" s="183">
        <v>180</v>
      </c>
      <c r="I154" s="184"/>
      <c r="J154" s="185">
        <f>ROUND(I154*H154,2)</f>
        <v>0</v>
      </c>
      <c r="K154" s="181" t="s">
        <v>245</v>
      </c>
      <c r="L154" s="38"/>
      <c r="M154" s="186" t="s">
        <v>1</v>
      </c>
      <c r="N154" s="187" t="s">
        <v>47</v>
      </c>
      <c r="O154" s="76"/>
      <c r="P154" s="188">
        <f>O154*H154</f>
        <v>0</v>
      </c>
      <c r="Q154" s="188">
        <v>0</v>
      </c>
      <c r="R154" s="188">
        <f>Q154*H154</f>
        <v>0</v>
      </c>
      <c r="S154" s="188">
        <v>0.0053</v>
      </c>
      <c r="T154" s="189">
        <f>S154*H154</f>
        <v>0.95399999999999996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90" t="s">
        <v>296</v>
      </c>
      <c r="AT154" s="190" t="s">
        <v>162</v>
      </c>
      <c r="AU154" s="190" t="s">
        <v>91</v>
      </c>
      <c r="AY154" s="18" t="s">
        <v>160</v>
      </c>
      <c r="BE154" s="191">
        <f>IF(N154="základní",J154,0)</f>
        <v>0</v>
      </c>
      <c r="BF154" s="191">
        <f>IF(N154="snížená",J154,0)</f>
        <v>0</v>
      </c>
      <c r="BG154" s="191">
        <f>IF(N154="zákl. přenesená",J154,0)</f>
        <v>0</v>
      </c>
      <c r="BH154" s="191">
        <f>IF(N154="sníž. přenesená",J154,0)</f>
        <v>0</v>
      </c>
      <c r="BI154" s="191">
        <f>IF(N154="nulová",J154,0)</f>
        <v>0</v>
      </c>
      <c r="BJ154" s="18" t="s">
        <v>89</v>
      </c>
      <c r="BK154" s="191">
        <f>ROUND(I154*H154,2)</f>
        <v>0</v>
      </c>
      <c r="BL154" s="18" t="s">
        <v>296</v>
      </c>
      <c r="BM154" s="190" t="s">
        <v>824</v>
      </c>
    </row>
    <row r="155" s="2" customFormat="1">
      <c r="A155" s="37"/>
      <c r="B155" s="38"/>
      <c r="C155" s="37"/>
      <c r="D155" s="192" t="s">
        <v>167</v>
      </c>
      <c r="E155" s="37"/>
      <c r="F155" s="193" t="s">
        <v>825</v>
      </c>
      <c r="G155" s="37"/>
      <c r="H155" s="37"/>
      <c r="I155" s="194"/>
      <c r="J155" s="37"/>
      <c r="K155" s="37"/>
      <c r="L155" s="38"/>
      <c r="M155" s="195"/>
      <c r="N155" s="196"/>
      <c r="O155" s="76"/>
      <c r="P155" s="76"/>
      <c r="Q155" s="76"/>
      <c r="R155" s="76"/>
      <c r="S155" s="76"/>
      <c r="T155" s="7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8" t="s">
        <v>167</v>
      </c>
      <c r="AU155" s="18" t="s">
        <v>91</v>
      </c>
    </row>
    <row r="156" s="13" customFormat="1">
      <c r="A156" s="13"/>
      <c r="B156" s="201"/>
      <c r="C156" s="13"/>
      <c r="D156" s="192" t="s">
        <v>248</v>
      </c>
      <c r="E156" s="202" t="s">
        <v>1</v>
      </c>
      <c r="F156" s="203" t="s">
        <v>826</v>
      </c>
      <c r="G156" s="13"/>
      <c r="H156" s="204">
        <v>180</v>
      </c>
      <c r="I156" s="205"/>
      <c r="J156" s="13"/>
      <c r="K156" s="13"/>
      <c r="L156" s="201"/>
      <c r="M156" s="206"/>
      <c r="N156" s="207"/>
      <c r="O156" s="207"/>
      <c r="P156" s="207"/>
      <c r="Q156" s="207"/>
      <c r="R156" s="207"/>
      <c r="S156" s="207"/>
      <c r="T156" s="20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02" t="s">
        <v>248</v>
      </c>
      <c r="AU156" s="202" t="s">
        <v>91</v>
      </c>
      <c r="AV156" s="13" t="s">
        <v>91</v>
      </c>
      <c r="AW156" s="13" t="s">
        <v>37</v>
      </c>
      <c r="AX156" s="13" t="s">
        <v>89</v>
      </c>
      <c r="AY156" s="202" t="s">
        <v>160</v>
      </c>
    </row>
    <row r="157" s="2" customFormat="1" ht="33" customHeight="1">
      <c r="A157" s="37"/>
      <c r="B157" s="178"/>
      <c r="C157" s="179" t="s">
        <v>197</v>
      </c>
      <c r="D157" s="179" t="s">
        <v>162</v>
      </c>
      <c r="E157" s="180" t="s">
        <v>827</v>
      </c>
      <c r="F157" s="181" t="s">
        <v>828</v>
      </c>
      <c r="G157" s="182" t="s">
        <v>515</v>
      </c>
      <c r="H157" s="183">
        <v>146</v>
      </c>
      <c r="I157" s="184"/>
      <c r="J157" s="185">
        <f>ROUND(I157*H157,2)</f>
        <v>0</v>
      </c>
      <c r="K157" s="181" t="s">
        <v>245</v>
      </c>
      <c r="L157" s="38"/>
      <c r="M157" s="186" t="s">
        <v>1</v>
      </c>
      <c r="N157" s="187" t="s">
        <v>47</v>
      </c>
      <c r="O157" s="76"/>
      <c r="P157" s="188">
        <f>O157*H157</f>
        <v>0</v>
      </c>
      <c r="Q157" s="188">
        <v>0.00019000000000000001</v>
      </c>
      <c r="R157" s="188">
        <f>Q157*H157</f>
        <v>0.027740000000000001</v>
      </c>
      <c r="S157" s="188">
        <v>0</v>
      </c>
      <c r="T157" s="18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0" t="s">
        <v>296</v>
      </c>
      <c r="AT157" s="190" t="s">
        <v>162</v>
      </c>
      <c r="AU157" s="190" t="s">
        <v>91</v>
      </c>
      <c r="AY157" s="18" t="s">
        <v>160</v>
      </c>
      <c r="BE157" s="191">
        <f>IF(N157="základní",J157,0)</f>
        <v>0</v>
      </c>
      <c r="BF157" s="191">
        <f>IF(N157="snížená",J157,0)</f>
        <v>0</v>
      </c>
      <c r="BG157" s="191">
        <f>IF(N157="zákl. přenesená",J157,0)</f>
        <v>0</v>
      </c>
      <c r="BH157" s="191">
        <f>IF(N157="sníž. přenesená",J157,0)</f>
        <v>0</v>
      </c>
      <c r="BI157" s="191">
        <f>IF(N157="nulová",J157,0)</f>
        <v>0</v>
      </c>
      <c r="BJ157" s="18" t="s">
        <v>89</v>
      </c>
      <c r="BK157" s="191">
        <f>ROUND(I157*H157,2)</f>
        <v>0</v>
      </c>
      <c r="BL157" s="18" t="s">
        <v>296</v>
      </c>
      <c r="BM157" s="190" t="s">
        <v>829</v>
      </c>
    </row>
    <row r="158" s="2" customFormat="1">
      <c r="A158" s="37"/>
      <c r="B158" s="38"/>
      <c r="C158" s="37"/>
      <c r="D158" s="192" t="s">
        <v>167</v>
      </c>
      <c r="E158" s="37"/>
      <c r="F158" s="193" t="s">
        <v>830</v>
      </c>
      <c r="G158" s="37"/>
      <c r="H158" s="37"/>
      <c r="I158" s="194"/>
      <c r="J158" s="37"/>
      <c r="K158" s="37"/>
      <c r="L158" s="38"/>
      <c r="M158" s="195"/>
      <c r="N158" s="196"/>
      <c r="O158" s="76"/>
      <c r="P158" s="76"/>
      <c r="Q158" s="76"/>
      <c r="R158" s="76"/>
      <c r="S158" s="76"/>
      <c r="T158" s="7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8" t="s">
        <v>167</v>
      </c>
      <c r="AU158" s="18" t="s">
        <v>91</v>
      </c>
    </row>
    <row r="159" s="13" customFormat="1">
      <c r="A159" s="13"/>
      <c r="B159" s="201"/>
      <c r="C159" s="13"/>
      <c r="D159" s="192" t="s">
        <v>248</v>
      </c>
      <c r="E159" s="202" t="s">
        <v>1</v>
      </c>
      <c r="F159" s="203" t="s">
        <v>831</v>
      </c>
      <c r="G159" s="13"/>
      <c r="H159" s="204">
        <v>146</v>
      </c>
      <c r="I159" s="205"/>
      <c r="J159" s="13"/>
      <c r="K159" s="13"/>
      <c r="L159" s="201"/>
      <c r="M159" s="206"/>
      <c r="N159" s="207"/>
      <c r="O159" s="207"/>
      <c r="P159" s="207"/>
      <c r="Q159" s="207"/>
      <c r="R159" s="207"/>
      <c r="S159" s="207"/>
      <c r="T159" s="20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02" t="s">
        <v>248</v>
      </c>
      <c r="AU159" s="202" t="s">
        <v>91</v>
      </c>
      <c r="AV159" s="13" t="s">
        <v>91</v>
      </c>
      <c r="AW159" s="13" t="s">
        <v>37</v>
      </c>
      <c r="AX159" s="13" t="s">
        <v>89</v>
      </c>
      <c r="AY159" s="202" t="s">
        <v>160</v>
      </c>
    </row>
    <row r="160" s="2" customFormat="1" ht="24.15" customHeight="1">
      <c r="A160" s="37"/>
      <c r="B160" s="178"/>
      <c r="C160" s="227" t="s">
        <v>202</v>
      </c>
      <c r="D160" s="227" t="s">
        <v>549</v>
      </c>
      <c r="E160" s="228" t="s">
        <v>832</v>
      </c>
      <c r="F160" s="229" t="s">
        <v>833</v>
      </c>
      <c r="G160" s="230" t="s">
        <v>515</v>
      </c>
      <c r="H160" s="231">
        <v>16</v>
      </c>
      <c r="I160" s="232"/>
      <c r="J160" s="233">
        <f>ROUND(I160*H160,2)</f>
        <v>0</v>
      </c>
      <c r="K160" s="229" t="s">
        <v>245</v>
      </c>
      <c r="L160" s="234"/>
      <c r="M160" s="235" t="s">
        <v>1</v>
      </c>
      <c r="N160" s="236" t="s">
        <v>47</v>
      </c>
      <c r="O160" s="76"/>
      <c r="P160" s="188">
        <f>O160*H160</f>
        <v>0</v>
      </c>
      <c r="Q160" s="188">
        <v>0.00064999999999999997</v>
      </c>
      <c r="R160" s="188">
        <f>Q160*H160</f>
        <v>0.0104</v>
      </c>
      <c r="S160" s="188">
        <v>0</v>
      </c>
      <c r="T160" s="18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90" t="s">
        <v>586</v>
      </c>
      <c r="AT160" s="190" t="s">
        <v>549</v>
      </c>
      <c r="AU160" s="190" t="s">
        <v>91</v>
      </c>
      <c r="AY160" s="18" t="s">
        <v>160</v>
      </c>
      <c r="BE160" s="191">
        <f>IF(N160="základní",J160,0)</f>
        <v>0</v>
      </c>
      <c r="BF160" s="191">
        <f>IF(N160="snížená",J160,0)</f>
        <v>0</v>
      </c>
      <c r="BG160" s="191">
        <f>IF(N160="zákl. přenesená",J160,0)</f>
        <v>0</v>
      </c>
      <c r="BH160" s="191">
        <f>IF(N160="sníž. přenesená",J160,0)</f>
        <v>0</v>
      </c>
      <c r="BI160" s="191">
        <f>IF(N160="nulová",J160,0)</f>
        <v>0</v>
      </c>
      <c r="BJ160" s="18" t="s">
        <v>89</v>
      </c>
      <c r="BK160" s="191">
        <f>ROUND(I160*H160,2)</f>
        <v>0</v>
      </c>
      <c r="BL160" s="18" t="s">
        <v>296</v>
      </c>
      <c r="BM160" s="190" t="s">
        <v>834</v>
      </c>
    </row>
    <row r="161" s="2" customFormat="1">
      <c r="A161" s="37"/>
      <c r="B161" s="38"/>
      <c r="C161" s="37"/>
      <c r="D161" s="192" t="s">
        <v>167</v>
      </c>
      <c r="E161" s="37"/>
      <c r="F161" s="193" t="s">
        <v>833</v>
      </c>
      <c r="G161" s="37"/>
      <c r="H161" s="37"/>
      <c r="I161" s="194"/>
      <c r="J161" s="37"/>
      <c r="K161" s="37"/>
      <c r="L161" s="38"/>
      <c r="M161" s="195"/>
      <c r="N161" s="196"/>
      <c r="O161" s="76"/>
      <c r="P161" s="76"/>
      <c r="Q161" s="76"/>
      <c r="R161" s="76"/>
      <c r="S161" s="76"/>
      <c r="T161" s="7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8" t="s">
        <v>167</v>
      </c>
      <c r="AU161" s="18" t="s">
        <v>91</v>
      </c>
    </row>
    <row r="162" s="2" customFormat="1" ht="24.15" customHeight="1">
      <c r="A162" s="37"/>
      <c r="B162" s="178"/>
      <c r="C162" s="227" t="s">
        <v>207</v>
      </c>
      <c r="D162" s="227" t="s">
        <v>549</v>
      </c>
      <c r="E162" s="228" t="s">
        <v>835</v>
      </c>
      <c r="F162" s="229" t="s">
        <v>836</v>
      </c>
      <c r="G162" s="230" t="s">
        <v>515</v>
      </c>
      <c r="H162" s="231">
        <v>20</v>
      </c>
      <c r="I162" s="232"/>
      <c r="J162" s="233">
        <f>ROUND(I162*H162,2)</f>
        <v>0</v>
      </c>
      <c r="K162" s="229" t="s">
        <v>245</v>
      </c>
      <c r="L162" s="234"/>
      <c r="M162" s="235" t="s">
        <v>1</v>
      </c>
      <c r="N162" s="236" t="s">
        <v>47</v>
      </c>
      <c r="O162" s="76"/>
      <c r="P162" s="188">
        <f>O162*H162</f>
        <v>0</v>
      </c>
      <c r="Q162" s="188">
        <v>0.00036999999999999999</v>
      </c>
      <c r="R162" s="188">
        <f>Q162*H162</f>
        <v>0.0074000000000000003</v>
      </c>
      <c r="S162" s="188">
        <v>0</v>
      </c>
      <c r="T162" s="18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90" t="s">
        <v>586</v>
      </c>
      <c r="AT162" s="190" t="s">
        <v>549</v>
      </c>
      <c r="AU162" s="190" t="s">
        <v>91</v>
      </c>
      <c r="AY162" s="18" t="s">
        <v>160</v>
      </c>
      <c r="BE162" s="191">
        <f>IF(N162="základní",J162,0)</f>
        <v>0</v>
      </c>
      <c r="BF162" s="191">
        <f>IF(N162="snížená",J162,0)</f>
        <v>0</v>
      </c>
      <c r="BG162" s="191">
        <f>IF(N162="zákl. přenesená",J162,0)</f>
        <v>0</v>
      </c>
      <c r="BH162" s="191">
        <f>IF(N162="sníž. přenesená",J162,0)</f>
        <v>0</v>
      </c>
      <c r="BI162" s="191">
        <f>IF(N162="nulová",J162,0)</f>
        <v>0</v>
      </c>
      <c r="BJ162" s="18" t="s">
        <v>89</v>
      </c>
      <c r="BK162" s="191">
        <f>ROUND(I162*H162,2)</f>
        <v>0</v>
      </c>
      <c r="BL162" s="18" t="s">
        <v>296</v>
      </c>
      <c r="BM162" s="190" t="s">
        <v>837</v>
      </c>
    </row>
    <row r="163" s="2" customFormat="1">
      <c r="A163" s="37"/>
      <c r="B163" s="38"/>
      <c r="C163" s="37"/>
      <c r="D163" s="192" t="s">
        <v>167</v>
      </c>
      <c r="E163" s="37"/>
      <c r="F163" s="193" t="s">
        <v>836</v>
      </c>
      <c r="G163" s="37"/>
      <c r="H163" s="37"/>
      <c r="I163" s="194"/>
      <c r="J163" s="37"/>
      <c r="K163" s="37"/>
      <c r="L163" s="38"/>
      <c r="M163" s="195"/>
      <c r="N163" s="196"/>
      <c r="O163" s="76"/>
      <c r="P163" s="76"/>
      <c r="Q163" s="76"/>
      <c r="R163" s="76"/>
      <c r="S163" s="76"/>
      <c r="T163" s="7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8" t="s">
        <v>167</v>
      </c>
      <c r="AU163" s="18" t="s">
        <v>91</v>
      </c>
    </row>
    <row r="164" s="2" customFormat="1" ht="24.15" customHeight="1">
      <c r="A164" s="37"/>
      <c r="B164" s="178"/>
      <c r="C164" s="227" t="s">
        <v>212</v>
      </c>
      <c r="D164" s="227" t="s">
        <v>549</v>
      </c>
      <c r="E164" s="228" t="s">
        <v>838</v>
      </c>
      <c r="F164" s="229" t="s">
        <v>839</v>
      </c>
      <c r="G164" s="230" t="s">
        <v>515</v>
      </c>
      <c r="H164" s="231">
        <v>60</v>
      </c>
      <c r="I164" s="232"/>
      <c r="J164" s="233">
        <f>ROUND(I164*H164,2)</f>
        <v>0</v>
      </c>
      <c r="K164" s="229" t="s">
        <v>245</v>
      </c>
      <c r="L164" s="234"/>
      <c r="M164" s="235" t="s">
        <v>1</v>
      </c>
      <c r="N164" s="236" t="s">
        <v>47</v>
      </c>
      <c r="O164" s="76"/>
      <c r="P164" s="188">
        <f>O164*H164</f>
        <v>0</v>
      </c>
      <c r="Q164" s="188">
        <v>0.00042000000000000002</v>
      </c>
      <c r="R164" s="188">
        <f>Q164*H164</f>
        <v>0.0252</v>
      </c>
      <c r="S164" s="188">
        <v>0</v>
      </c>
      <c r="T164" s="18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90" t="s">
        <v>586</v>
      </c>
      <c r="AT164" s="190" t="s">
        <v>549</v>
      </c>
      <c r="AU164" s="190" t="s">
        <v>91</v>
      </c>
      <c r="AY164" s="18" t="s">
        <v>160</v>
      </c>
      <c r="BE164" s="191">
        <f>IF(N164="základní",J164,0)</f>
        <v>0</v>
      </c>
      <c r="BF164" s="191">
        <f>IF(N164="snížená",J164,0)</f>
        <v>0</v>
      </c>
      <c r="BG164" s="191">
        <f>IF(N164="zákl. přenesená",J164,0)</f>
        <v>0</v>
      </c>
      <c r="BH164" s="191">
        <f>IF(N164="sníž. přenesená",J164,0)</f>
        <v>0</v>
      </c>
      <c r="BI164" s="191">
        <f>IF(N164="nulová",J164,0)</f>
        <v>0</v>
      </c>
      <c r="BJ164" s="18" t="s">
        <v>89</v>
      </c>
      <c r="BK164" s="191">
        <f>ROUND(I164*H164,2)</f>
        <v>0</v>
      </c>
      <c r="BL164" s="18" t="s">
        <v>296</v>
      </c>
      <c r="BM164" s="190" t="s">
        <v>840</v>
      </c>
    </row>
    <row r="165" s="2" customFormat="1">
      <c r="A165" s="37"/>
      <c r="B165" s="38"/>
      <c r="C165" s="37"/>
      <c r="D165" s="192" t="s">
        <v>167</v>
      </c>
      <c r="E165" s="37"/>
      <c r="F165" s="193" t="s">
        <v>839</v>
      </c>
      <c r="G165" s="37"/>
      <c r="H165" s="37"/>
      <c r="I165" s="194"/>
      <c r="J165" s="37"/>
      <c r="K165" s="37"/>
      <c r="L165" s="38"/>
      <c r="M165" s="195"/>
      <c r="N165" s="196"/>
      <c r="O165" s="76"/>
      <c r="P165" s="76"/>
      <c r="Q165" s="76"/>
      <c r="R165" s="76"/>
      <c r="S165" s="76"/>
      <c r="T165" s="7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8" t="s">
        <v>167</v>
      </c>
      <c r="AU165" s="18" t="s">
        <v>91</v>
      </c>
    </row>
    <row r="166" s="2" customFormat="1" ht="24.15" customHeight="1">
      <c r="A166" s="37"/>
      <c r="B166" s="178"/>
      <c r="C166" s="227" t="s">
        <v>217</v>
      </c>
      <c r="D166" s="227" t="s">
        <v>549</v>
      </c>
      <c r="E166" s="228" t="s">
        <v>841</v>
      </c>
      <c r="F166" s="229" t="s">
        <v>842</v>
      </c>
      <c r="G166" s="230" t="s">
        <v>515</v>
      </c>
      <c r="H166" s="231">
        <v>50</v>
      </c>
      <c r="I166" s="232"/>
      <c r="J166" s="233">
        <f>ROUND(I166*H166,2)</f>
        <v>0</v>
      </c>
      <c r="K166" s="229" t="s">
        <v>245</v>
      </c>
      <c r="L166" s="234"/>
      <c r="M166" s="235" t="s">
        <v>1</v>
      </c>
      <c r="N166" s="236" t="s">
        <v>47</v>
      </c>
      <c r="O166" s="76"/>
      <c r="P166" s="188">
        <f>O166*H166</f>
        <v>0</v>
      </c>
      <c r="Q166" s="188">
        <v>0.0012099999999999999</v>
      </c>
      <c r="R166" s="188">
        <f>Q166*H166</f>
        <v>0.060499999999999998</v>
      </c>
      <c r="S166" s="188">
        <v>0</v>
      </c>
      <c r="T166" s="18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90" t="s">
        <v>586</v>
      </c>
      <c r="AT166" s="190" t="s">
        <v>549</v>
      </c>
      <c r="AU166" s="190" t="s">
        <v>91</v>
      </c>
      <c r="AY166" s="18" t="s">
        <v>160</v>
      </c>
      <c r="BE166" s="191">
        <f>IF(N166="základní",J166,0)</f>
        <v>0</v>
      </c>
      <c r="BF166" s="191">
        <f>IF(N166="snížená",J166,0)</f>
        <v>0</v>
      </c>
      <c r="BG166" s="191">
        <f>IF(N166="zákl. přenesená",J166,0)</f>
        <v>0</v>
      </c>
      <c r="BH166" s="191">
        <f>IF(N166="sníž. přenesená",J166,0)</f>
        <v>0</v>
      </c>
      <c r="BI166" s="191">
        <f>IF(N166="nulová",J166,0)</f>
        <v>0</v>
      </c>
      <c r="BJ166" s="18" t="s">
        <v>89</v>
      </c>
      <c r="BK166" s="191">
        <f>ROUND(I166*H166,2)</f>
        <v>0</v>
      </c>
      <c r="BL166" s="18" t="s">
        <v>296</v>
      </c>
      <c r="BM166" s="190" t="s">
        <v>843</v>
      </c>
    </row>
    <row r="167" s="2" customFormat="1">
      <c r="A167" s="37"/>
      <c r="B167" s="38"/>
      <c r="C167" s="37"/>
      <c r="D167" s="192" t="s">
        <v>167</v>
      </c>
      <c r="E167" s="37"/>
      <c r="F167" s="193" t="s">
        <v>842</v>
      </c>
      <c r="G167" s="37"/>
      <c r="H167" s="37"/>
      <c r="I167" s="194"/>
      <c r="J167" s="37"/>
      <c r="K167" s="37"/>
      <c r="L167" s="38"/>
      <c r="M167" s="195"/>
      <c r="N167" s="196"/>
      <c r="O167" s="76"/>
      <c r="P167" s="76"/>
      <c r="Q167" s="76"/>
      <c r="R167" s="76"/>
      <c r="S167" s="76"/>
      <c r="T167" s="7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8" t="s">
        <v>167</v>
      </c>
      <c r="AU167" s="18" t="s">
        <v>91</v>
      </c>
    </row>
    <row r="168" s="2" customFormat="1" ht="16.5" customHeight="1">
      <c r="A168" s="37"/>
      <c r="B168" s="178"/>
      <c r="C168" s="227" t="s">
        <v>223</v>
      </c>
      <c r="D168" s="227" t="s">
        <v>549</v>
      </c>
      <c r="E168" s="228" t="s">
        <v>844</v>
      </c>
      <c r="F168" s="229" t="s">
        <v>845</v>
      </c>
      <c r="G168" s="230" t="s">
        <v>515</v>
      </c>
      <c r="H168" s="231">
        <v>146</v>
      </c>
      <c r="I168" s="232"/>
      <c r="J168" s="233">
        <f>ROUND(I168*H168,2)</f>
        <v>0</v>
      </c>
      <c r="K168" s="229" t="s">
        <v>245</v>
      </c>
      <c r="L168" s="234"/>
      <c r="M168" s="235" t="s">
        <v>1</v>
      </c>
      <c r="N168" s="236" t="s">
        <v>47</v>
      </c>
      <c r="O168" s="76"/>
      <c r="P168" s="188">
        <f>O168*H168</f>
        <v>0</v>
      </c>
      <c r="Q168" s="188">
        <v>9.0000000000000006E-05</v>
      </c>
      <c r="R168" s="188">
        <f>Q168*H168</f>
        <v>0.013140000000000001</v>
      </c>
      <c r="S168" s="188">
        <v>0</v>
      </c>
      <c r="T168" s="18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90" t="s">
        <v>586</v>
      </c>
      <c r="AT168" s="190" t="s">
        <v>549</v>
      </c>
      <c r="AU168" s="190" t="s">
        <v>91</v>
      </c>
      <c r="AY168" s="18" t="s">
        <v>160</v>
      </c>
      <c r="BE168" s="191">
        <f>IF(N168="základní",J168,0)</f>
        <v>0</v>
      </c>
      <c r="BF168" s="191">
        <f>IF(N168="snížená",J168,0)</f>
        <v>0</v>
      </c>
      <c r="BG168" s="191">
        <f>IF(N168="zákl. přenesená",J168,0)</f>
        <v>0</v>
      </c>
      <c r="BH168" s="191">
        <f>IF(N168="sníž. přenesená",J168,0)</f>
        <v>0</v>
      </c>
      <c r="BI168" s="191">
        <f>IF(N168="nulová",J168,0)</f>
        <v>0</v>
      </c>
      <c r="BJ168" s="18" t="s">
        <v>89</v>
      </c>
      <c r="BK168" s="191">
        <f>ROUND(I168*H168,2)</f>
        <v>0</v>
      </c>
      <c r="BL168" s="18" t="s">
        <v>296</v>
      </c>
      <c r="BM168" s="190" t="s">
        <v>846</v>
      </c>
    </row>
    <row r="169" s="2" customFormat="1">
      <c r="A169" s="37"/>
      <c r="B169" s="38"/>
      <c r="C169" s="37"/>
      <c r="D169" s="192" t="s">
        <v>167</v>
      </c>
      <c r="E169" s="37"/>
      <c r="F169" s="193" t="s">
        <v>845</v>
      </c>
      <c r="G169" s="37"/>
      <c r="H169" s="37"/>
      <c r="I169" s="194"/>
      <c r="J169" s="37"/>
      <c r="K169" s="37"/>
      <c r="L169" s="38"/>
      <c r="M169" s="195"/>
      <c r="N169" s="196"/>
      <c r="O169" s="76"/>
      <c r="P169" s="76"/>
      <c r="Q169" s="76"/>
      <c r="R169" s="76"/>
      <c r="S169" s="76"/>
      <c r="T169" s="7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8" t="s">
        <v>167</v>
      </c>
      <c r="AU169" s="18" t="s">
        <v>91</v>
      </c>
    </row>
    <row r="170" s="2" customFormat="1" ht="33" customHeight="1">
      <c r="A170" s="37"/>
      <c r="B170" s="178"/>
      <c r="C170" s="179" t="s">
        <v>317</v>
      </c>
      <c r="D170" s="179" t="s">
        <v>162</v>
      </c>
      <c r="E170" s="180" t="s">
        <v>847</v>
      </c>
      <c r="F170" s="181" t="s">
        <v>848</v>
      </c>
      <c r="G170" s="182" t="s">
        <v>515</v>
      </c>
      <c r="H170" s="183">
        <v>40</v>
      </c>
      <c r="I170" s="184"/>
      <c r="J170" s="185">
        <f>ROUND(I170*H170,2)</f>
        <v>0</v>
      </c>
      <c r="K170" s="181" t="s">
        <v>245</v>
      </c>
      <c r="L170" s="38"/>
      <c r="M170" s="186" t="s">
        <v>1</v>
      </c>
      <c r="N170" s="187" t="s">
        <v>47</v>
      </c>
      <c r="O170" s="76"/>
      <c r="P170" s="188">
        <f>O170*H170</f>
        <v>0</v>
      </c>
      <c r="Q170" s="188">
        <v>0.00027</v>
      </c>
      <c r="R170" s="188">
        <f>Q170*H170</f>
        <v>0.010800000000000001</v>
      </c>
      <c r="S170" s="188">
        <v>0</v>
      </c>
      <c r="T170" s="18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90" t="s">
        <v>296</v>
      </c>
      <c r="AT170" s="190" t="s">
        <v>162</v>
      </c>
      <c r="AU170" s="190" t="s">
        <v>91</v>
      </c>
      <c r="AY170" s="18" t="s">
        <v>160</v>
      </c>
      <c r="BE170" s="191">
        <f>IF(N170="základní",J170,0)</f>
        <v>0</v>
      </c>
      <c r="BF170" s="191">
        <f>IF(N170="snížená",J170,0)</f>
        <v>0</v>
      </c>
      <c r="BG170" s="191">
        <f>IF(N170="zákl. přenesená",J170,0)</f>
        <v>0</v>
      </c>
      <c r="BH170" s="191">
        <f>IF(N170="sníž. přenesená",J170,0)</f>
        <v>0</v>
      </c>
      <c r="BI170" s="191">
        <f>IF(N170="nulová",J170,0)</f>
        <v>0</v>
      </c>
      <c r="BJ170" s="18" t="s">
        <v>89</v>
      </c>
      <c r="BK170" s="191">
        <f>ROUND(I170*H170,2)</f>
        <v>0</v>
      </c>
      <c r="BL170" s="18" t="s">
        <v>296</v>
      </c>
      <c r="BM170" s="190" t="s">
        <v>849</v>
      </c>
    </row>
    <row r="171" s="2" customFormat="1">
      <c r="A171" s="37"/>
      <c r="B171" s="38"/>
      <c r="C171" s="37"/>
      <c r="D171" s="192" t="s">
        <v>167</v>
      </c>
      <c r="E171" s="37"/>
      <c r="F171" s="193" t="s">
        <v>850</v>
      </c>
      <c r="G171" s="37"/>
      <c r="H171" s="37"/>
      <c r="I171" s="194"/>
      <c r="J171" s="37"/>
      <c r="K171" s="37"/>
      <c r="L171" s="38"/>
      <c r="M171" s="195"/>
      <c r="N171" s="196"/>
      <c r="O171" s="76"/>
      <c r="P171" s="76"/>
      <c r="Q171" s="76"/>
      <c r="R171" s="76"/>
      <c r="S171" s="76"/>
      <c r="T171" s="7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8" t="s">
        <v>167</v>
      </c>
      <c r="AU171" s="18" t="s">
        <v>91</v>
      </c>
    </row>
    <row r="172" s="2" customFormat="1" ht="24.15" customHeight="1">
      <c r="A172" s="37"/>
      <c r="B172" s="178"/>
      <c r="C172" s="227" t="s">
        <v>8</v>
      </c>
      <c r="D172" s="227" t="s">
        <v>549</v>
      </c>
      <c r="E172" s="228" t="s">
        <v>851</v>
      </c>
      <c r="F172" s="229" t="s">
        <v>852</v>
      </c>
      <c r="G172" s="230" t="s">
        <v>515</v>
      </c>
      <c r="H172" s="231">
        <v>40</v>
      </c>
      <c r="I172" s="232"/>
      <c r="J172" s="233">
        <f>ROUND(I172*H172,2)</f>
        <v>0</v>
      </c>
      <c r="K172" s="229" t="s">
        <v>245</v>
      </c>
      <c r="L172" s="234"/>
      <c r="M172" s="235" t="s">
        <v>1</v>
      </c>
      <c r="N172" s="236" t="s">
        <v>47</v>
      </c>
      <c r="O172" s="76"/>
      <c r="P172" s="188">
        <f>O172*H172</f>
        <v>0</v>
      </c>
      <c r="Q172" s="188">
        <v>0.00139</v>
      </c>
      <c r="R172" s="188">
        <f>Q172*H172</f>
        <v>0.055599999999999997</v>
      </c>
      <c r="S172" s="188">
        <v>0</v>
      </c>
      <c r="T172" s="18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90" t="s">
        <v>586</v>
      </c>
      <c r="AT172" s="190" t="s">
        <v>549</v>
      </c>
      <c r="AU172" s="190" t="s">
        <v>91</v>
      </c>
      <c r="AY172" s="18" t="s">
        <v>160</v>
      </c>
      <c r="BE172" s="191">
        <f>IF(N172="základní",J172,0)</f>
        <v>0</v>
      </c>
      <c r="BF172" s="191">
        <f>IF(N172="snížená",J172,0)</f>
        <v>0</v>
      </c>
      <c r="BG172" s="191">
        <f>IF(N172="zákl. přenesená",J172,0)</f>
        <v>0</v>
      </c>
      <c r="BH172" s="191">
        <f>IF(N172="sníž. přenesená",J172,0)</f>
        <v>0</v>
      </c>
      <c r="BI172" s="191">
        <f>IF(N172="nulová",J172,0)</f>
        <v>0</v>
      </c>
      <c r="BJ172" s="18" t="s">
        <v>89</v>
      </c>
      <c r="BK172" s="191">
        <f>ROUND(I172*H172,2)</f>
        <v>0</v>
      </c>
      <c r="BL172" s="18" t="s">
        <v>296</v>
      </c>
      <c r="BM172" s="190" t="s">
        <v>853</v>
      </c>
    </row>
    <row r="173" s="2" customFormat="1">
      <c r="A173" s="37"/>
      <c r="B173" s="38"/>
      <c r="C173" s="37"/>
      <c r="D173" s="192" t="s">
        <v>167</v>
      </c>
      <c r="E173" s="37"/>
      <c r="F173" s="193" t="s">
        <v>852</v>
      </c>
      <c r="G173" s="37"/>
      <c r="H173" s="37"/>
      <c r="I173" s="194"/>
      <c r="J173" s="37"/>
      <c r="K173" s="37"/>
      <c r="L173" s="38"/>
      <c r="M173" s="195"/>
      <c r="N173" s="196"/>
      <c r="O173" s="76"/>
      <c r="P173" s="76"/>
      <c r="Q173" s="76"/>
      <c r="R173" s="76"/>
      <c r="S173" s="76"/>
      <c r="T173" s="7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8" t="s">
        <v>167</v>
      </c>
      <c r="AU173" s="18" t="s">
        <v>91</v>
      </c>
    </row>
    <row r="174" s="2" customFormat="1" ht="24.15" customHeight="1">
      <c r="A174" s="37"/>
      <c r="B174" s="178"/>
      <c r="C174" s="179" t="s">
        <v>296</v>
      </c>
      <c r="D174" s="179" t="s">
        <v>162</v>
      </c>
      <c r="E174" s="180" t="s">
        <v>854</v>
      </c>
      <c r="F174" s="181" t="s">
        <v>855</v>
      </c>
      <c r="G174" s="182" t="s">
        <v>295</v>
      </c>
      <c r="H174" s="183">
        <v>18</v>
      </c>
      <c r="I174" s="184"/>
      <c r="J174" s="185">
        <f>ROUND(I174*H174,2)</f>
        <v>0</v>
      </c>
      <c r="K174" s="181" t="s">
        <v>245</v>
      </c>
      <c r="L174" s="38"/>
      <c r="M174" s="186" t="s">
        <v>1</v>
      </c>
      <c r="N174" s="187" t="s">
        <v>47</v>
      </c>
      <c r="O174" s="76"/>
      <c r="P174" s="188">
        <f>O174*H174</f>
        <v>0</v>
      </c>
      <c r="Q174" s="188">
        <v>0</v>
      </c>
      <c r="R174" s="188">
        <f>Q174*H174</f>
        <v>0</v>
      </c>
      <c r="S174" s="188">
        <v>0</v>
      </c>
      <c r="T174" s="18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90" t="s">
        <v>296</v>
      </c>
      <c r="AT174" s="190" t="s">
        <v>162</v>
      </c>
      <c r="AU174" s="190" t="s">
        <v>91</v>
      </c>
      <c r="AY174" s="18" t="s">
        <v>160</v>
      </c>
      <c r="BE174" s="191">
        <f>IF(N174="základní",J174,0)</f>
        <v>0</v>
      </c>
      <c r="BF174" s="191">
        <f>IF(N174="snížená",J174,0)</f>
        <v>0</v>
      </c>
      <c r="BG174" s="191">
        <f>IF(N174="zákl. přenesená",J174,0)</f>
        <v>0</v>
      </c>
      <c r="BH174" s="191">
        <f>IF(N174="sníž. přenesená",J174,0)</f>
        <v>0</v>
      </c>
      <c r="BI174" s="191">
        <f>IF(N174="nulová",J174,0)</f>
        <v>0</v>
      </c>
      <c r="BJ174" s="18" t="s">
        <v>89</v>
      </c>
      <c r="BK174" s="191">
        <f>ROUND(I174*H174,2)</f>
        <v>0</v>
      </c>
      <c r="BL174" s="18" t="s">
        <v>296</v>
      </c>
      <c r="BM174" s="190" t="s">
        <v>856</v>
      </c>
    </row>
    <row r="175" s="2" customFormat="1">
      <c r="A175" s="37"/>
      <c r="B175" s="38"/>
      <c r="C175" s="37"/>
      <c r="D175" s="192" t="s">
        <v>167</v>
      </c>
      <c r="E175" s="37"/>
      <c r="F175" s="193" t="s">
        <v>857</v>
      </c>
      <c r="G175" s="37"/>
      <c r="H175" s="37"/>
      <c r="I175" s="194"/>
      <c r="J175" s="37"/>
      <c r="K175" s="37"/>
      <c r="L175" s="38"/>
      <c r="M175" s="195"/>
      <c r="N175" s="196"/>
      <c r="O175" s="76"/>
      <c r="P175" s="76"/>
      <c r="Q175" s="76"/>
      <c r="R175" s="76"/>
      <c r="S175" s="76"/>
      <c r="T175" s="7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8" t="s">
        <v>167</v>
      </c>
      <c r="AU175" s="18" t="s">
        <v>91</v>
      </c>
    </row>
    <row r="176" s="2" customFormat="1" ht="21.75" customHeight="1">
      <c r="A176" s="37"/>
      <c r="B176" s="178"/>
      <c r="C176" s="227" t="s">
        <v>357</v>
      </c>
      <c r="D176" s="227" t="s">
        <v>549</v>
      </c>
      <c r="E176" s="228" t="s">
        <v>858</v>
      </c>
      <c r="F176" s="229" t="s">
        <v>859</v>
      </c>
      <c r="G176" s="230" t="s">
        <v>295</v>
      </c>
      <c r="H176" s="231">
        <v>18</v>
      </c>
      <c r="I176" s="232"/>
      <c r="J176" s="233">
        <f>ROUND(I176*H176,2)</f>
        <v>0</v>
      </c>
      <c r="K176" s="229" t="s">
        <v>1</v>
      </c>
      <c r="L176" s="234"/>
      <c r="M176" s="235" t="s">
        <v>1</v>
      </c>
      <c r="N176" s="236" t="s">
        <v>47</v>
      </c>
      <c r="O176" s="76"/>
      <c r="P176" s="188">
        <f>O176*H176</f>
        <v>0</v>
      </c>
      <c r="Q176" s="188">
        <v>0.0012099999999999999</v>
      </c>
      <c r="R176" s="188">
        <f>Q176*H176</f>
        <v>0.021779999999999997</v>
      </c>
      <c r="S176" s="188">
        <v>0</v>
      </c>
      <c r="T176" s="18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90" t="s">
        <v>586</v>
      </c>
      <c r="AT176" s="190" t="s">
        <v>549</v>
      </c>
      <c r="AU176" s="190" t="s">
        <v>91</v>
      </c>
      <c r="AY176" s="18" t="s">
        <v>160</v>
      </c>
      <c r="BE176" s="191">
        <f>IF(N176="základní",J176,0)</f>
        <v>0</v>
      </c>
      <c r="BF176" s="191">
        <f>IF(N176="snížená",J176,0)</f>
        <v>0</v>
      </c>
      <c r="BG176" s="191">
        <f>IF(N176="zákl. přenesená",J176,0)</f>
        <v>0</v>
      </c>
      <c r="BH176" s="191">
        <f>IF(N176="sníž. přenesená",J176,0)</f>
        <v>0</v>
      </c>
      <c r="BI176" s="191">
        <f>IF(N176="nulová",J176,0)</f>
        <v>0</v>
      </c>
      <c r="BJ176" s="18" t="s">
        <v>89</v>
      </c>
      <c r="BK176" s="191">
        <f>ROUND(I176*H176,2)</f>
        <v>0</v>
      </c>
      <c r="BL176" s="18" t="s">
        <v>296</v>
      </c>
      <c r="BM176" s="190" t="s">
        <v>860</v>
      </c>
    </row>
    <row r="177" s="2" customFormat="1">
      <c r="A177" s="37"/>
      <c r="B177" s="38"/>
      <c r="C177" s="37"/>
      <c r="D177" s="192" t="s">
        <v>167</v>
      </c>
      <c r="E177" s="37"/>
      <c r="F177" s="193" t="s">
        <v>859</v>
      </c>
      <c r="G177" s="37"/>
      <c r="H177" s="37"/>
      <c r="I177" s="194"/>
      <c r="J177" s="37"/>
      <c r="K177" s="37"/>
      <c r="L177" s="38"/>
      <c r="M177" s="195"/>
      <c r="N177" s="196"/>
      <c r="O177" s="76"/>
      <c r="P177" s="76"/>
      <c r="Q177" s="76"/>
      <c r="R177" s="76"/>
      <c r="S177" s="76"/>
      <c r="T177" s="7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8" t="s">
        <v>167</v>
      </c>
      <c r="AU177" s="18" t="s">
        <v>91</v>
      </c>
    </row>
    <row r="178" s="2" customFormat="1" ht="24.15" customHeight="1">
      <c r="A178" s="37"/>
      <c r="B178" s="178"/>
      <c r="C178" s="179" t="s">
        <v>363</v>
      </c>
      <c r="D178" s="179" t="s">
        <v>162</v>
      </c>
      <c r="E178" s="180" t="s">
        <v>861</v>
      </c>
      <c r="F178" s="181" t="s">
        <v>862</v>
      </c>
      <c r="G178" s="182" t="s">
        <v>360</v>
      </c>
      <c r="H178" s="183">
        <v>0.23300000000000001</v>
      </c>
      <c r="I178" s="184"/>
      <c r="J178" s="185">
        <f>ROUND(I178*H178,2)</f>
        <v>0</v>
      </c>
      <c r="K178" s="181" t="s">
        <v>245</v>
      </c>
      <c r="L178" s="38"/>
      <c r="M178" s="186" t="s">
        <v>1</v>
      </c>
      <c r="N178" s="187" t="s">
        <v>47</v>
      </c>
      <c r="O178" s="76"/>
      <c r="P178" s="188">
        <f>O178*H178</f>
        <v>0</v>
      </c>
      <c r="Q178" s="188">
        <v>0</v>
      </c>
      <c r="R178" s="188">
        <f>Q178*H178</f>
        <v>0</v>
      </c>
      <c r="S178" s="188">
        <v>0</v>
      </c>
      <c r="T178" s="18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90" t="s">
        <v>296</v>
      </c>
      <c r="AT178" s="190" t="s">
        <v>162</v>
      </c>
      <c r="AU178" s="190" t="s">
        <v>91</v>
      </c>
      <c r="AY178" s="18" t="s">
        <v>160</v>
      </c>
      <c r="BE178" s="191">
        <f>IF(N178="základní",J178,0)</f>
        <v>0</v>
      </c>
      <c r="BF178" s="191">
        <f>IF(N178="snížená",J178,0)</f>
        <v>0</v>
      </c>
      <c r="BG178" s="191">
        <f>IF(N178="zákl. přenesená",J178,0)</f>
        <v>0</v>
      </c>
      <c r="BH178" s="191">
        <f>IF(N178="sníž. přenesená",J178,0)</f>
        <v>0</v>
      </c>
      <c r="BI178" s="191">
        <f>IF(N178="nulová",J178,0)</f>
        <v>0</v>
      </c>
      <c r="BJ178" s="18" t="s">
        <v>89</v>
      </c>
      <c r="BK178" s="191">
        <f>ROUND(I178*H178,2)</f>
        <v>0</v>
      </c>
      <c r="BL178" s="18" t="s">
        <v>296</v>
      </c>
      <c r="BM178" s="190" t="s">
        <v>863</v>
      </c>
    </row>
    <row r="179" s="2" customFormat="1">
      <c r="A179" s="37"/>
      <c r="B179" s="38"/>
      <c r="C179" s="37"/>
      <c r="D179" s="192" t="s">
        <v>167</v>
      </c>
      <c r="E179" s="37"/>
      <c r="F179" s="193" t="s">
        <v>864</v>
      </c>
      <c r="G179" s="37"/>
      <c r="H179" s="37"/>
      <c r="I179" s="194"/>
      <c r="J179" s="37"/>
      <c r="K179" s="37"/>
      <c r="L179" s="38"/>
      <c r="M179" s="195"/>
      <c r="N179" s="196"/>
      <c r="O179" s="76"/>
      <c r="P179" s="76"/>
      <c r="Q179" s="76"/>
      <c r="R179" s="76"/>
      <c r="S179" s="76"/>
      <c r="T179" s="7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8" t="s">
        <v>167</v>
      </c>
      <c r="AU179" s="18" t="s">
        <v>91</v>
      </c>
    </row>
    <row r="180" s="12" customFormat="1" ht="22.8" customHeight="1">
      <c r="A180" s="12"/>
      <c r="B180" s="165"/>
      <c r="C180" s="12"/>
      <c r="D180" s="166" t="s">
        <v>81</v>
      </c>
      <c r="E180" s="176" t="s">
        <v>865</v>
      </c>
      <c r="F180" s="176" t="s">
        <v>866</v>
      </c>
      <c r="G180" s="12"/>
      <c r="H180" s="12"/>
      <c r="I180" s="168"/>
      <c r="J180" s="177">
        <f>BK180</f>
        <v>0</v>
      </c>
      <c r="K180" s="12"/>
      <c r="L180" s="165"/>
      <c r="M180" s="170"/>
      <c r="N180" s="171"/>
      <c r="O180" s="171"/>
      <c r="P180" s="172">
        <f>SUM(P181:P236)</f>
        <v>0</v>
      </c>
      <c r="Q180" s="171"/>
      <c r="R180" s="172">
        <f>SUM(R181:R236)</f>
        <v>0.49818999999999997</v>
      </c>
      <c r="S180" s="171"/>
      <c r="T180" s="173">
        <f>SUM(T181:T236)</f>
        <v>0.99450000000000005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66" t="s">
        <v>91</v>
      </c>
      <c r="AT180" s="174" t="s">
        <v>81</v>
      </c>
      <c r="AU180" s="174" t="s">
        <v>89</v>
      </c>
      <c r="AY180" s="166" t="s">
        <v>160</v>
      </c>
      <c r="BK180" s="175">
        <f>SUM(BK181:BK236)</f>
        <v>0</v>
      </c>
    </row>
    <row r="181" s="2" customFormat="1" ht="24.15" customHeight="1">
      <c r="A181" s="37"/>
      <c r="B181" s="178"/>
      <c r="C181" s="179" t="s">
        <v>368</v>
      </c>
      <c r="D181" s="179" t="s">
        <v>162</v>
      </c>
      <c r="E181" s="180" t="s">
        <v>867</v>
      </c>
      <c r="F181" s="181" t="s">
        <v>868</v>
      </c>
      <c r="G181" s="182" t="s">
        <v>295</v>
      </c>
      <c r="H181" s="183">
        <v>2</v>
      </c>
      <c r="I181" s="184"/>
      <c r="J181" s="185">
        <f>ROUND(I181*H181,2)</f>
        <v>0</v>
      </c>
      <c r="K181" s="181" t="s">
        <v>245</v>
      </c>
      <c r="L181" s="38"/>
      <c r="M181" s="186" t="s">
        <v>1</v>
      </c>
      <c r="N181" s="187" t="s">
        <v>47</v>
      </c>
      <c r="O181" s="76"/>
      <c r="P181" s="188">
        <f>O181*H181</f>
        <v>0</v>
      </c>
      <c r="Q181" s="188">
        <v>0.00017000000000000001</v>
      </c>
      <c r="R181" s="188">
        <f>Q181*H181</f>
        <v>0.00034000000000000002</v>
      </c>
      <c r="S181" s="188">
        <v>0.47225</v>
      </c>
      <c r="T181" s="189">
        <f>S181*H181</f>
        <v>0.94450000000000001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90" t="s">
        <v>296</v>
      </c>
      <c r="AT181" s="190" t="s">
        <v>162</v>
      </c>
      <c r="AU181" s="190" t="s">
        <v>91</v>
      </c>
      <c r="AY181" s="18" t="s">
        <v>160</v>
      </c>
      <c r="BE181" s="191">
        <f>IF(N181="základní",J181,0)</f>
        <v>0</v>
      </c>
      <c r="BF181" s="191">
        <f>IF(N181="snížená",J181,0)</f>
        <v>0</v>
      </c>
      <c r="BG181" s="191">
        <f>IF(N181="zákl. přenesená",J181,0)</f>
        <v>0</v>
      </c>
      <c r="BH181" s="191">
        <f>IF(N181="sníž. přenesená",J181,0)</f>
        <v>0</v>
      </c>
      <c r="BI181" s="191">
        <f>IF(N181="nulová",J181,0)</f>
        <v>0</v>
      </c>
      <c r="BJ181" s="18" t="s">
        <v>89</v>
      </c>
      <c r="BK181" s="191">
        <f>ROUND(I181*H181,2)</f>
        <v>0</v>
      </c>
      <c r="BL181" s="18" t="s">
        <v>296</v>
      </c>
      <c r="BM181" s="190" t="s">
        <v>869</v>
      </c>
    </row>
    <row r="182" s="2" customFormat="1">
      <c r="A182" s="37"/>
      <c r="B182" s="38"/>
      <c r="C182" s="37"/>
      <c r="D182" s="192" t="s">
        <v>167</v>
      </c>
      <c r="E182" s="37"/>
      <c r="F182" s="193" t="s">
        <v>870</v>
      </c>
      <c r="G182" s="37"/>
      <c r="H182" s="37"/>
      <c r="I182" s="194"/>
      <c r="J182" s="37"/>
      <c r="K182" s="37"/>
      <c r="L182" s="38"/>
      <c r="M182" s="195"/>
      <c r="N182" s="196"/>
      <c r="O182" s="76"/>
      <c r="P182" s="76"/>
      <c r="Q182" s="76"/>
      <c r="R182" s="76"/>
      <c r="S182" s="76"/>
      <c r="T182" s="77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8" t="s">
        <v>167</v>
      </c>
      <c r="AU182" s="18" t="s">
        <v>91</v>
      </c>
    </row>
    <row r="183" s="2" customFormat="1" ht="24.15" customHeight="1">
      <c r="A183" s="37"/>
      <c r="B183" s="178"/>
      <c r="C183" s="179" t="s">
        <v>374</v>
      </c>
      <c r="D183" s="179" t="s">
        <v>162</v>
      </c>
      <c r="E183" s="180" t="s">
        <v>871</v>
      </c>
      <c r="F183" s="181" t="s">
        <v>872</v>
      </c>
      <c r="G183" s="182" t="s">
        <v>295</v>
      </c>
      <c r="H183" s="183">
        <v>2</v>
      </c>
      <c r="I183" s="184"/>
      <c r="J183" s="185">
        <f>ROUND(I183*H183,2)</f>
        <v>0</v>
      </c>
      <c r="K183" s="181" t="s">
        <v>245</v>
      </c>
      <c r="L183" s="38"/>
      <c r="M183" s="186" t="s">
        <v>1</v>
      </c>
      <c r="N183" s="187" t="s">
        <v>47</v>
      </c>
      <c r="O183" s="76"/>
      <c r="P183" s="188">
        <f>O183*H183</f>
        <v>0</v>
      </c>
      <c r="Q183" s="188">
        <v>0.0079000000000000008</v>
      </c>
      <c r="R183" s="188">
        <f>Q183*H183</f>
        <v>0.015800000000000002</v>
      </c>
      <c r="S183" s="188">
        <v>0</v>
      </c>
      <c r="T183" s="18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90" t="s">
        <v>296</v>
      </c>
      <c r="AT183" s="190" t="s">
        <v>162</v>
      </c>
      <c r="AU183" s="190" t="s">
        <v>91</v>
      </c>
      <c r="AY183" s="18" t="s">
        <v>160</v>
      </c>
      <c r="BE183" s="191">
        <f>IF(N183="základní",J183,0)</f>
        <v>0</v>
      </c>
      <c r="BF183" s="191">
        <f>IF(N183="snížená",J183,0)</f>
        <v>0</v>
      </c>
      <c r="BG183" s="191">
        <f>IF(N183="zákl. přenesená",J183,0)</f>
        <v>0</v>
      </c>
      <c r="BH183" s="191">
        <f>IF(N183="sníž. přenesená",J183,0)</f>
        <v>0</v>
      </c>
      <c r="BI183" s="191">
        <f>IF(N183="nulová",J183,0)</f>
        <v>0</v>
      </c>
      <c r="BJ183" s="18" t="s">
        <v>89</v>
      </c>
      <c r="BK183" s="191">
        <f>ROUND(I183*H183,2)</f>
        <v>0</v>
      </c>
      <c r="BL183" s="18" t="s">
        <v>296</v>
      </c>
      <c r="BM183" s="190" t="s">
        <v>873</v>
      </c>
    </row>
    <row r="184" s="2" customFormat="1">
      <c r="A184" s="37"/>
      <c r="B184" s="38"/>
      <c r="C184" s="37"/>
      <c r="D184" s="192" t="s">
        <v>167</v>
      </c>
      <c r="E184" s="37"/>
      <c r="F184" s="193" t="s">
        <v>874</v>
      </c>
      <c r="G184" s="37"/>
      <c r="H184" s="37"/>
      <c r="I184" s="194"/>
      <c r="J184" s="37"/>
      <c r="K184" s="37"/>
      <c r="L184" s="38"/>
      <c r="M184" s="195"/>
      <c r="N184" s="196"/>
      <c r="O184" s="76"/>
      <c r="P184" s="76"/>
      <c r="Q184" s="76"/>
      <c r="R184" s="76"/>
      <c r="S184" s="76"/>
      <c r="T184" s="7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8" t="s">
        <v>167</v>
      </c>
      <c r="AU184" s="18" t="s">
        <v>91</v>
      </c>
    </row>
    <row r="185" s="2" customFormat="1" ht="24.15" customHeight="1">
      <c r="A185" s="37"/>
      <c r="B185" s="178"/>
      <c r="C185" s="179" t="s">
        <v>7</v>
      </c>
      <c r="D185" s="179" t="s">
        <v>162</v>
      </c>
      <c r="E185" s="180" t="s">
        <v>875</v>
      </c>
      <c r="F185" s="181" t="s">
        <v>876</v>
      </c>
      <c r="G185" s="182" t="s">
        <v>295</v>
      </c>
      <c r="H185" s="183">
        <v>2</v>
      </c>
      <c r="I185" s="184"/>
      <c r="J185" s="185">
        <f>ROUND(I185*H185,2)</f>
        <v>0</v>
      </c>
      <c r="K185" s="181" t="s">
        <v>245</v>
      </c>
      <c r="L185" s="38"/>
      <c r="M185" s="186" t="s">
        <v>1</v>
      </c>
      <c r="N185" s="187" t="s">
        <v>47</v>
      </c>
      <c r="O185" s="76"/>
      <c r="P185" s="188">
        <f>O185*H185</f>
        <v>0</v>
      </c>
      <c r="Q185" s="188">
        <v>0</v>
      </c>
      <c r="R185" s="188">
        <f>Q185*H185</f>
        <v>0</v>
      </c>
      <c r="S185" s="188">
        <v>0</v>
      </c>
      <c r="T185" s="18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90" t="s">
        <v>296</v>
      </c>
      <c r="AT185" s="190" t="s">
        <v>162</v>
      </c>
      <c r="AU185" s="190" t="s">
        <v>91</v>
      </c>
      <c r="AY185" s="18" t="s">
        <v>160</v>
      </c>
      <c r="BE185" s="191">
        <f>IF(N185="základní",J185,0)</f>
        <v>0</v>
      </c>
      <c r="BF185" s="191">
        <f>IF(N185="snížená",J185,0)</f>
        <v>0</v>
      </c>
      <c r="BG185" s="191">
        <f>IF(N185="zákl. přenesená",J185,0)</f>
        <v>0</v>
      </c>
      <c r="BH185" s="191">
        <f>IF(N185="sníž. přenesená",J185,0)</f>
        <v>0</v>
      </c>
      <c r="BI185" s="191">
        <f>IF(N185="nulová",J185,0)</f>
        <v>0</v>
      </c>
      <c r="BJ185" s="18" t="s">
        <v>89</v>
      </c>
      <c r="BK185" s="191">
        <f>ROUND(I185*H185,2)</f>
        <v>0</v>
      </c>
      <c r="BL185" s="18" t="s">
        <v>296</v>
      </c>
      <c r="BM185" s="190" t="s">
        <v>877</v>
      </c>
    </row>
    <row r="186" s="2" customFormat="1">
      <c r="A186" s="37"/>
      <c r="B186" s="38"/>
      <c r="C186" s="37"/>
      <c r="D186" s="192" t="s">
        <v>167</v>
      </c>
      <c r="E186" s="37"/>
      <c r="F186" s="193" t="s">
        <v>878</v>
      </c>
      <c r="G186" s="37"/>
      <c r="H186" s="37"/>
      <c r="I186" s="194"/>
      <c r="J186" s="37"/>
      <c r="K186" s="37"/>
      <c r="L186" s="38"/>
      <c r="M186" s="195"/>
      <c r="N186" s="196"/>
      <c r="O186" s="76"/>
      <c r="P186" s="76"/>
      <c r="Q186" s="76"/>
      <c r="R186" s="76"/>
      <c r="S186" s="76"/>
      <c r="T186" s="7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8" t="s">
        <v>167</v>
      </c>
      <c r="AU186" s="18" t="s">
        <v>91</v>
      </c>
    </row>
    <row r="187" s="2" customFormat="1" ht="16.5" customHeight="1">
      <c r="A187" s="37"/>
      <c r="B187" s="178"/>
      <c r="C187" s="179" t="s">
        <v>388</v>
      </c>
      <c r="D187" s="179" t="s">
        <v>162</v>
      </c>
      <c r="E187" s="180" t="s">
        <v>879</v>
      </c>
      <c r="F187" s="181" t="s">
        <v>880</v>
      </c>
      <c r="G187" s="182" t="s">
        <v>220</v>
      </c>
      <c r="H187" s="183">
        <v>1</v>
      </c>
      <c r="I187" s="184"/>
      <c r="J187" s="185">
        <f>ROUND(I187*H187,2)</f>
        <v>0</v>
      </c>
      <c r="K187" s="181" t="s">
        <v>1</v>
      </c>
      <c r="L187" s="38"/>
      <c r="M187" s="186" t="s">
        <v>1</v>
      </c>
      <c r="N187" s="187" t="s">
        <v>47</v>
      </c>
      <c r="O187" s="76"/>
      <c r="P187" s="188">
        <f>O187*H187</f>
        <v>0</v>
      </c>
      <c r="Q187" s="188">
        <v>0</v>
      </c>
      <c r="R187" s="188">
        <f>Q187*H187</f>
        <v>0</v>
      </c>
      <c r="S187" s="188">
        <v>0.050000000000000003</v>
      </c>
      <c r="T187" s="189">
        <f>S187*H187</f>
        <v>0.050000000000000003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90" t="s">
        <v>296</v>
      </c>
      <c r="AT187" s="190" t="s">
        <v>162</v>
      </c>
      <c r="AU187" s="190" t="s">
        <v>91</v>
      </c>
      <c r="AY187" s="18" t="s">
        <v>160</v>
      </c>
      <c r="BE187" s="191">
        <f>IF(N187="základní",J187,0)</f>
        <v>0</v>
      </c>
      <c r="BF187" s="191">
        <f>IF(N187="snížená",J187,0)</f>
        <v>0</v>
      </c>
      <c r="BG187" s="191">
        <f>IF(N187="zákl. přenesená",J187,0)</f>
        <v>0</v>
      </c>
      <c r="BH187" s="191">
        <f>IF(N187="sníž. přenesená",J187,0)</f>
        <v>0</v>
      </c>
      <c r="BI187" s="191">
        <f>IF(N187="nulová",J187,0)</f>
        <v>0</v>
      </c>
      <c r="BJ187" s="18" t="s">
        <v>89</v>
      </c>
      <c r="BK187" s="191">
        <f>ROUND(I187*H187,2)</f>
        <v>0</v>
      </c>
      <c r="BL187" s="18" t="s">
        <v>296</v>
      </c>
      <c r="BM187" s="190" t="s">
        <v>881</v>
      </c>
    </row>
    <row r="188" s="2" customFormat="1">
      <c r="A188" s="37"/>
      <c r="B188" s="38"/>
      <c r="C188" s="37"/>
      <c r="D188" s="192" t="s">
        <v>167</v>
      </c>
      <c r="E188" s="37"/>
      <c r="F188" s="193" t="s">
        <v>882</v>
      </c>
      <c r="G188" s="37"/>
      <c r="H188" s="37"/>
      <c r="I188" s="194"/>
      <c r="J188" s="37"/>
      <c r="K188" s="37"/>
      <c r="L188" s="38"/>
      <c r="M188" s="195"/>
      <c r="N188" s="196"/>
      <c r="O188" s="76"/>
      <c r="P188" s="76"/>
      <c r="Q188" s="76"/>
      <c r="R188" s="76"/>
      <c r="S188" s="76"/>
      <c r="T188" s="77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8" t="s">
        <v>167</v>
      </c>
      <c r="AU188" s="18" t="s">
        <v>91</v>
      </c>
    </row>
    <row r="189" s="2" customFormat="1" ht="24.15" customHeight="1">
      <c r="A189" s="37"/>
      <c r="B189" s="178"/>
      <c r="C189" s="179" t="s">
        <v>397</v>
      </c>
      <c r="D189" s="179" t="s">
        <v>162</v>
      </c>
      <c r="E189" s="180" t="s">
        <v>883</v>
      </c>
      <c r="F189" s="181" t="s">
        <v>884</v>
      </c>
      <c r="G189" s="182" t="s">
        <v>220</v>
      </c>
      <c r="H189" s="183">
        <v>2</v>
      </c>
      <c r="I189" s="184"/>
      <c r="J189" s="185">
        <f>ROUND(I189*H189,2)</f>
        <v>0</v>
      </c>
      <c r="K189" s="181" t="s">
        <v>1</v>
      </c>
      <c r="L189" s="38"/>
      <c r="M189" s="186" t="s">
        <v>1</v>
      </c>
      <c r="N189" s="187" t="s">
        <v>47</v>
      </c>
      <c r="O189" s="76"/>
      <c r="P189" s="188">
        <f>O189*H189</f>
        <v>0</v>
      </c>
      <c r="Q189" s="188">
        <v>0.0026099999999999999</v>
      </c>
      <c r="R189" s="188">
        <f>Q189*H189</f>
        <v>0.0052199999999999998</v>
      </c>
      <c r="S189" s="188">
        <v>0</v>
      </c>
      <c r="T189" s="18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90" t="s">
        <v>296</v>
      </c>
      <c r="AT189" s="190" t="s">
        <v>162</v>
      </c>
      <c r="AU189" s="190" t="s">
        <v>91</v>
      </c>
      <c r="AY189" s="18" t="s">
        <v>160</v>
      </c>
      <c r="BE189" s="191">
        <f>IF(N189="základní",J189,0)</f>
        <v>0</v>
      </c>
      <c r="BF189" s="191">
        <f>IF(N189="snížená",J189,0)</f>
        <v>0</v>
      </c>
      <c r="BG189" s="191">
        <f>IF(N189="zákl. přenesená",J189,0)</f>
        <v>0</v>
      </c>
      <c r="BH189" s="191">
        <f>IF(N189="sníž. přenesená",J189,0)</f>
        <v>0</v>
      </c>
      <c r="BI189" s="191">
        <f>IF(N189="nulová",J189,0)</f>
        <v>0</v>
      </c>
      <c r="BJ189" s="18" t="s">
        <v>89</v>
      </c>
      <c r="BK189" s="191">
        <f>ROUND(I189*H189,2)</f>
        <v>0</v>
      </c>
      <c r="BL189" s="18" t="s">
        <v>296</v>
      </c>
      <c r="BM189" s="190" t="s">
        <v>885</v>
      </c>
    </row>
    <row r="190" s="2" customFormat="1">
      <c r="A190" s="37"/>
      <c r="B190" s="38"/>
      <c r="C190" s="37"/>
      <c r="D190" s="192" t="s">
        <v>167</v>
      </c>
      <c r="E190" s="37"/>
      <c r="F190" s="193" t="s">
        <v>884</v>
      </c>
      <c r="G190" s="37"/>
      <c r="H190" s="37"/>
      <c r="I190" s="194"/>
      <c r="J190" s="37"/>
      <c r="K190" s="37"/>
      <c r="L190" s="38"/>
      <c r="M190" s="195"/>
      <c r="N190" s="196"/>
      <c r="O190" s="76"/>
      <c r="P190" s="76"/>
      <c r="Q190" s="76"/>
      <c r="R190" s="76"/>
      <c r="S190" s="76"/>
      <c r="T190" s="7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8" t="s">
        <v>167</v>
      </c>
      <c r="AU190" s="18" t="s">
        <v>91</v>
      </c>
    </row>
    <row r="191" s="2" customFormat="1" ht="33" customHeight="1">
      <c r="A191" s="37"/>
      <c r="B191" s="178"/>
      <c r="C191" s="227" t="s">
        <v>405</v>
      </c>
      <c r="D191" s="227" t="s">
        <v>549</v>
      </c>
      <c r="E191" s="228" t="s">
        <v>886</v>
      </c>
      <c r="F191" s="229" t="s">
        <v>887</v>
      </c>
      <c r="G191" s="230" t="s">
        <v>295</v>
      </c>
      <c r="H191" s="231">
        <v>1</v>
      </c>
      <c r="I191" s="232"/>
      <c r="J191" s="233">
        <f>ROUND(I191*H191,2)</f>
        <v>0</v>
      </c>
      <c r="K191" s="229" t="s">
        <v>1</v>
      </c>
      <c r="L191" s="234"/>
      <c r="M191" s="235" t="s">
        <v>1</v>
      </c>
      <c r="N191" s="236" t="s">
        <v>47</v>
      </c>
      <c r="O191" s="76"/>
      <c r="P191" s="188">
        <f>O191*H191</f>
        <v>0</v>
      </c>
      <c r="Q191" s="188">
        <v>0.124</v>
      </c>
      <c r="R191" s="188">
        <f>Q191*H191</f>
        <v>0.124</v>
      </c>
      <c r="S191" s="188">
        <v>0</v>
      </c>
      <c r="T191" s="18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90" t="s">
        <v>586</v>
      </c>
      <c r="AT191" s="190" t="s">
        <v>549</v>
      </c>
      <c r="AU191" s="190" t="s">
        <v>91</v>
      </c>
      <c r="AY191" s="18" t="s">
        <v>160</v>
      </c>
      <c r="BE191" s="191">
        <f>IF(N191="základní",J191,0)</f>
        <v>0</v>
      </c>
      <c r="BF191" s="191">
        <f>IF(N191="snížená",J191,0)</f>
        <v>0</v>
      </c>
      <c r="BG191" s="191">
        <f>IF(N191="zákl. přenesená",J191,0)</f>
        <v>0</v>
      </c>
      <c r="BH191" s="191">
        <f>IF(N191="sníž. přenesená",J191,0)</f>
        <v>0</v>
      </c>
      <c r="BI191" s="191">
        <f>IF(N191="nulová",J191,0)</f>
        <v>0</v>
      </c>
      <c r="BJ191" s="18" t="s">
        <v>89</v>
      </c>
      <c r="BK191" s="191">
        <f>ROUND(I191*H191,2)</f>
        <v>0</v>
      </c>
      <c r="BL191" s="18" t="s">
        <v>296</v>
      </c>
      <c r="BM191" s="190" t="s">
        <v>888</v>
      </c>
    </row>
    <row r="192" s="2" customFormat="1">
      <c r="A192" s="37"/>
      <c r="B192" s="38"/>
      <c r="C192" s="37"/>
      <c r="D192" s="192" t="s">
        <v>167</v>
      </c>
      <c r="E192" s="37"/>
      <c r="F192" s="193" t="s">
        <v>889</v>
      </c>
      <c r="G192" s="37"/>
      <c r="H192" s="37"/>
      <c r="I192" s="194"/>
      <c r="J192" s="37"/>
      <c r="K192" s="37"/>
      <c r="L192" s="38"/>
      <c r="M192" s="195"/>
      <c r="N192" s="196"/>
      <c r="O192" s="76"/>
      <c r="P192" s="76"/>
      <c r="Q192" s="76"/>
      <c r="R192" s="76"/>
      <c r="S192" s="76"/>
      <c r="T192" s="7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8" t="s">
        <v>167</v>
      </c>
      <c r="AU192" s="18" t="s">
        <v>91</v>
      </c>
    </row>
    <row r="193" s="2" customFormat="1" ht="33" customHeight="1">
      <c r="A193" s="37"/>
      <c r="B193" s="178"/>
      <c r="C193" s="227" t="s">
        <v>417</v>
      </c>
      <c r="D193" s="227" t="s">
        <v>549</v>
      </c>
      <c r="E193" s="228" t="s">
        <v>890</v>
      </c>
      <c r="F193" s="229" t="s">
        <v>891</v>
      </c>
      <c r="G193" s="230" t="s">
        <v>295</v>
      </c>
      <c r="H193" s="231">
        <v>1</v>
      </c>
      <c r="I193" s="232"/>
      <c r="J193" s="233">
        <f>ROUND(I193*H193,2)</f>
        <v>0</v>
      </c>
      <c r="K193" s="229" t="s">
        <v>1</v>
      </c>
      <c r="L193" s="234"/>
      <c r="M193" s="235" t="s">
        <v>1</v>
      </c>
      <c r="N193" s="236" t="s">
        <v>47</v>
      </c>
      <c r="O193" s="76"/>
      <c r="P193" s="188">
        <f>O193*H193</f>
        <v>0</v>
      </c>
      <c r="Q193" s="188">
        <v>0.124</v>
      </c>
      <c r="R193" s="188">
        <f>Q193*H193</f>
        <v>0.124</v>
      </c>
      <c r="S193" s="188">
        <v>0</v>
      </c>
      <c r="T193" s="18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90" t="s">
        <v>586</v>
      </c>
      <c r="AT193" s="190" t="s">
        <v>549</v>
      </c>
      <c r="AU193" s="190" t="s">
        <v>91</v>
      </c>
      <c r="AY193" s="18" t="s">
        <v>160</v>
      </c>
      <c r="BE193" s="191">
        <f>IF(N193="základní",J193,0)</f>
        <v>0</v>
      </c>
      <c r="BF193" s="191">
        <f>IF(N193="snížená",J193,0)</f>
        <v>0</v>
      </c>
      <c r="BG193" s="191">
        <f>IF(N193="zákl. přenesená",J193,0)</f>
        <v>0</v>
      </c>
      <c r="BH193" s="191">
        <f>IF(N193="sníž. přenesená",J193,0)</f>
        <v>0</v>
      </c>
      <c r="BI193" s="191">
        <f>IF(N193="nulová",J193,0)</f>
        <v>0</v>
      </c>
      <c r="BJ193" s="18" t="s">
        <v>89</v>
      </c>
      <c r="BK193" s="191">
        <f>ROUND(I193*H193,2)</f>
        <v>0</v>
      </c>
      <c r="BL193" s="18" t="s">
        <v>296</v>
      </c>
      <c r="BM193" s="190" t="s">
        <v>892</v>
      </c>
    </row>
    <row r="194" s="2" customFormat="1">
      <c r="A194" s="37"/>
      <c r="B194" s="38"/>
      <c r="C194" s="37"/>
      <c r="D194" s="192" t="s">
        <v>167</v>
      </c>
      <c r="E194" s="37"/>
      <c r="F194" s="193" t="s">
        <v>893</v>
      </c>
      <c r="G194" s="37"/>
      <c r="H194" s="37"/>
      <c r="I194" s="194"/>
      <c r="J194" s="37"/>
      <c r="K194" s="37"/>
      <c r="L194" s="38"/>
      <c r="M194" s="195"/>
      <c r="N194" s="196"/>
      <c r="O194" s="76"/>
      <c r="P194" s="76"/>
      <c r="Q194" s="76"/>
      <c r="R194" s="76"/>
      <c r="S194" s="76"/>
      <c r="T194" s="7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8" t="s">
        <v>167</v>
      </c>
      <c r="AU194" s="18" t="s">
        <v>91</v>
      </c>
    </row>
    <row r="195" s="2" customFormat="1" ht="24.15" customHeight="1">
      <c r="A195" s="37"/>
      <c r="B195" s="178"/>
      <c r="C195" s="227" t="s">
        <v>561</v>
      </c>
      <c r="D195" s="227" t="s">
        <v>549</v>
      </c>
      <c r="E195" s="228" t="s">
        <v>894</v>
      </c>
      <c r="F195" s="229" t="s">
        <v>895</v>
      </c>
      <c r="G195" s="230" t="s">
        <v>295</v>
      </c>
      <c r="H195" s="231">
        <v>2</v>
      </c>
      <c r="I195" s="232"/>
      <c r="J195" s="233">
        <f>ROUND(I195*H195,2)</f>
        <v>0</v>
      </c>
      <c r="K195" s="229" t="s">
        <v>1</v>
      </c>
      <c r="L195" s="234"/>
      <c r="M195" s="235" t="s">
        <v>1</v>
      </c>
      <c r="N195" s="236" t="s">
        <v>47</v>
      </c>
      <c r="O195" s="76"/>
      <c r="P195" s="188">
        <f>O195*H195</f>
        <v>0</v>
      </c>
      <c r="Q195" s="188">
        <v>0.0030000000000000001</v>
      </c>
      <c r="R195" s="188">
        <f>Q195*H195</f>
        <v>0.0060000000000000001</v>
      </c>
      <c r="S195" s="188">
        <v>0</v>
      </c>
      <c r="T195" s="18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90" t="s">
        <v>586</v>
      </c>
      <c r="AT195" s="190" t="s">
        <v>549</v>
      </c>
      <c r="AU195" s="190" t="s">
        <v>91</v>
      </c>
      <c r="AY195" s="18" t="s">
        <v>160</v>
      </c>
      <c r="BE195" s="191">
        <f>IF(N195="základní",J195,0)</f>
        <v>0</v>
      </c>
      <c r="BF195" s="191">
        <f>IF(N195="snížená",J195,0)</f>
        <v>0</v>
      </c>
      <c r="BG195" s="191">
        <f>IF(N195="zákl. přenesená",J195,0)</f>
        <v>0</v>
      </c>
      <c r="BH195" s="191">
        <f>IF(N195="sníž. přenesená",J195,0)</f>
        <v>0</v>
      </c>
      <c r="BI195" s="191">
        <f>IF(N195="nulová",J195,0)</f>
        <v>0</v>
      </c>
      <c r="BJ195" s="18" t="s">
        <v>89</v>
      </c>
      <c r="BK195" s="191">
        <f>ROUND(I195*H195,2)</f>
        <v>0</v>
      </c>
      <c r="BL195" s="18" t="s">
        <v>296</v>
      </c>
      <c r="BM195" s="190" t="s">
        <v>896</v>
      </c>
    </row>
    <row r="196" s="2" customFormat="1">
      <c r="A196" s="37"/>
      <c r="B196" s="38"/>
      <c r="C196" s="37"/>
      <c r="D196" s="192" t="s">
        <v>167</v>
      </c>
      <c r="E196" s="37"/>
      <c r="F196" s="193" t="s">
        <v>895</v>
      </c>
      <c r="G196" s="37"/>
      <c r="H196" s="37"/>
      <c r="I196" s="194"/>
      <c r="J196" s="37"/>
      <c r="K196" s="37"/>
      <c r="L196" s="38"/>
      <c r="M196" s="195"/>
      <c r="N196" s="196"/>
      <c r="O196" s="76"/>
      <c r="P196" s="76"/>
      <c r="Q196" s="76"/>
      <c r="R196" s="76"/>
      <c r="S196" s="76"/>
      <c r="T196" s="7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8" t="s">
        <v>167</v>
      </c>
      <c r="AU196" s="18" t="s">
        <v>91</v>
      </c>
    </row>
    <row r="197" s="2" customFormat="1" ht="16.5" customHeight="1">
      <c r="A197" s="37"/>
      <c r="B197" s="178"/>
      <c r="C197" s="227" t="s">
        <v>563</v>
      </c>
      <c r="D197" s="227" t="s">
        <v>549</v>
      </c>
      <c r="E197" s="228" t="s">
        <v>897</v>
      </c>
      <c r="F197" s="229" t="s">
        <v>898</v>
      </c>
      <c r="G197" s="230" t="s">
        <v>295</v>
      </c>
      <c r="H197" s="231">
        <v>2</v>
      </c>
      <c r="I197" s="232"/>
      <c r="J197" s="233">
        <f>ROUND(I197*H197,2)</f>
        <v>0</v>
      </c>
      <c r="K197" s="229" t="s">
        <v>1</v>
      </c>
      <c r="L197" s="234"/>
      <c r="M197" s="235" t="s">
        <v>1</v>
      </c>
      <c r="N197" s="236" t="s">
        <v>47</v>
      </c>
      <c r="O197" s="76"/>
      <c r="P197" s="188">
        <f>O197*H197</f>
        <v>0</v>
      </c>
      <c r="Q197" s="188">
        <v>0.002</v>
      </c>
      <c r="R197" s="188">
        <f>Q197*H197</f>
        <v>0.0040000000000000001</v>
      </c>
      <c r="S197" s="188">
        <v>0</v>
      </c>
      <c r="T197" s="18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90" t="s">
        <v>586</v>
      </c>
      <c r="AT197" s="190" t="s">
        <v>549</v>
      </c>
      <c r="AU197" s="190" t="s">
        <v>91</v>
      </c>
      <c r="AY197" s="18" t="s">
        <v>160</v>
      </c>
      <c r="BE197" s="191">
        <f>IF(N197="základní",J197,0)</f>
        <v>0</v>
      </c>
      <c r="BF197" s="191">
        <f>IF(N197="snížená",J197,0)</f>
        <v>0</v>
      </c>
      <c r="BG197" s="191">
        <f>IF(N197="zákl. přenesená",J197,0)</f>
        <v>0</v>
      </c>
      <c r="BH197" s="191">
        <f>IF(N197="sníž. přenesená",J197,0)</f>
        <v>0</v>
      </c>
      <c r="BI197" s="191">
        <f>IF(N197="nulová",J197,0)</f>
        <v>0</v>
      </c>
      <c r="BJ197" s="18" t="s">
        <v>89</v>
      </c>
      <c r="BK197" s="191">
        <f>ROUND(I197*H197,2)</f>
        <v>0</v>
      </c>
      <c r="BL197" s="18" t="s">
        <v>296</v>
      </c>
      <c r="BM197" s="190" t="s">
        <v>899</v>
      </c>
    </row>
    <row r="198" s="2" customFormat="1">
      <c r="A198" s="37"/>
      <c r="B198" s="38"/>
      <c r="C198" s="37"/>
      <c r="D198" s="192" t="s">
        <v>167</v>
      </c>
      <c r="E198" s="37"/>
      <c r="F198" s="193" t="s">
        <v>900</v>
      </c>
      <c r="G198" s="37"/>
      <c r="H198" s="37"/>
      <c r="I198" s="194"/>
      <c r="J198" s="37"/>
      <c r="K198" s="37"/>
      <c r="L198" s="38"/>
      <c r="M198" s="195"/>
      <c r="N198" s="196"/>
      <c r="O198" s="76"/>
      <c r="P198" s="76"/>
      <c r="Q198" s="76"/>
      <c r="R198" s="76"/>
      <c r="S198" s="76"/>
      <c r="T198" s="7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8" t="s">
        <v>167</v>
      </c>
      <c r="AU198" s="18" t="s">
        <v>91</v>
      </c>
    </row>
    <row r="199" s="2" customFormat="1" ht="24.15" customHeight="1">
      <c r="A199" s="37"/>
      <c r="B199" s="178"/>
      <c r="C199" s="179" t="s">
        <v>568</v>
      </c>
      <c r="D199" s="179" t="s">
        <v>162</v>
      </c>
      <c r="E199" s="180" t="s">
        <v>901</v>
      </c>
      <c r="F199" s="181" t="s">
        <v>902</v>
      </c>
      <c r="G199" s="182" t="s">
        <v>220</v>
      </c>
      <c r="H199" s="183">
        <v>1</v>
      </c>
      <c r="I199" s="184"/>
      <c r="J199" s="185">
        <f>ROUND(I199*H199,2)</f>
        <v>0</v>
      </c>
      <c r="K199" s="181" t="s">
        <v>1</v>
      </c>
      <c r="L199" s="38"/>
      <c r="M199" s="186" t="s">
        <v>1</v>
      </c>
      <c r="N199" s="187" t="s">
        <v>47</v>
      </c>
      <c r="O199" s="76"/>
      <c r="P199" s="188">
        <f>O199*H199</f>
        <v>0</v>
      </c>
      <c r="Q199" s="188">
        <v>0.0026099999999999999</v>
      </c>
      <c r="R199" s="188">
        <f>Q199*H199</f>
        <v>0.0026099999999999999</v>
      </c>
      <c r="S199" s="188">
        <v>0</v>
      </c>
      <c r="T199" s="18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90" t="s">
        <v>296</v>
      </c>
      <c r="AT199" s="190" t="s">
        <v>162</v>
      </c>
      <c r="AU199" s="190" t="s">
        <v>91</v>
      </c>
      <c r="AY199" s="18" t="s">
        <v>160</v>
      </c>
      <c r="BE199" s="191">
        <f>IF(N199="základní",J199,0)</f>
        <v>0</v>
      </c>
      <c r="BF199" s="191">
        <f>IF(N199="snížená",J199,0)</f>
        <v>0</v>
      </c>
      <c r="BG199" s="191">
        <f>IF(N199="zákl. přenesená",J199,0)</f>
        <v>0</v>
      </c>
      <c r="BH199" s="191">
        <f>IF(N199="sníž. přenesená",J199,0)</f>
        <v>0</v>
      </c>
      <c r="BI199" s="191">
        <f>IF(N199="nulová",J199,0)</f>
        <v>0</v>
      </c>
      <c r="BJ199" s="18" t="s">
        <v>89</v>
      </c>
      <c r="BK199" s="191">
        <f>ROUND(I199*H199,2)</f>
        <v>0</v>
      </c>
      <c r="BL199" s="18" t="s">
        <v>296</v>
      </c>
      <c r="BM199" s="190" t="s">
        <v>903</v>
      </c>
    </row>
    <row r="200" s="2" customFormat="1">
      <c r="A200" s="37"/>
      <c r="B200" s="38"/>
      <c r="C200" s="37"/>
      <c r="D200" s="192" t="s">
        <v>167</v>
      </c>
      <c r="E200" s="37"/>
      <c r="F200" s="193" t="s">
        <v>902</v>
      </c>
      <c r="G200" s="37"/>
      <c r="H200" s="37"/>
      <c r="I200" s="194"/>
      <c r="J200" s="37"/>
      <c r="K200" s="37"/>
      <c r="L200" s="38"/>
      <c r="M200" s="195"/>
      <c r="N200" s="196"/>
      <c r="O200" s="76"/>
      <c r="P200" s="76"/>
      <c r="Q200" s="76"/>
      <c r="R200" s="76"/>
      <c r="S200" s="76"/>
      <c r="T200" s="77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8" t="s">
        <v>167</v>
      </c>
      <c r="AU200" s="18" t="s">
        <v>91</v>
      </c>
    </row>
    <row r="201" s="2" customFormat="1" ht="24.15" customHeight="1">
      <c r="A201" s="37"/>
      <c r="B201" s="178"/>
      <c r="C201" s="227" t="s">
        <v>573</v>
      </c>
      <c r="D201" s="227" t="s">
        <v>549</v>
      </c>
      <c r="E201" s="228" t="s">
        <v>904</v>
      </c>
      <c r="F201" s="229" t="s">
        <v>905</v>
      </c>
      <c r="G201" s="230" t="s">
        <v>295</v>
      </c>
      <c r="H201" s="231">
        <v>1</v>
      </c>
      <c r="I201" s="232"/>
      <c r="J201" s="233">
        <f>ROUND(I201*H201,2)</f>
        <v>0</v>
      </c>
      <c r="K201" s="229" t="s">
        <v>1</v>
      </c>
      <c r="L201" s="234"/>
      <c r="M201" s="235" t="s">
        <v>1</v>
      </c>
      <c r="N201" s="236" t="s">
        <v>47</v>
      </c>
      <c r="O201" s="76"/>
      <c r="P201" s="188">
        <f>O201*H201</f>
        <v>0</v>
      </c>
      <c r="Q201" s="188">
        <v>0.044999999999999998</v>
      </c>
      <c r="R201" s="188">
        <f>Q201*H201</f>
        <v>0.044999999999999998</v>
      </c>
      <c r="S201" s="188">
        <v>0</v>
      </c>
      <c r="T201" s="18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90" t="s">
        <v>586</v>
      </c>
      <c r="AT201" s="190" t="s">
        <v>549</v>
      </c>
      <c r="AU201" s="190" t="s">
        <v>91</v>
      </c>
      <c r="AY201" s="18" t="s">
        <v>160</v>
      </c>
      <c r="BE201" s="191">
        <f>IF(N201="základní",J201,0)</f>
        <v>0</v>
      </c>
      <c r="BF201" s="191">
        <f>IF(N201="snížená",J201,0)</f>
        <v>0</v>
      </c>
      <c r="BG201" s="191">
        <f>IF(N201="zákl. přenesená",J201,0)</f>
        <v>0</v>
      </c>
      <c r="BH201" s="191">
        <f>IF(N201="sníž. přenesená",J201,0)</f>
        <v>0</v>
      </c>
      <c r="BI201" s="191">
        <f>IF(N201="nulová",J201,0)</f>
        <v>0</v>
      </c>
      <c r="BJ201" s="18" t="s">
        <v>89</v>
      </c>
      <c r="BK201" s="191">
        <f>ROUND(I201*H201,2)</f>
        <v>0</v>
      </c>
      <c r="BL201" s="18" t="s">
        <v>296</v>
      </c>
      <c r="BM201" s="190" t="s">
        <v>906</v>
      </c>
    </row>
    <row r="202" s="2" customFormat="1">
      <c r="A202" s="37"/>
      <c r="B202" s="38"/>
      <c r="C202" s="37"/>
      <c r="D202" s="192" t="s">
        <v>167</v>
      </c>
      <c r="E202" s="37"/>
      <c r="F202" s="193" t="s">
        <v>907</v>
      </c>
      <c r="G202" s="37"/>
      <c r="H202" s="37"/>
      <c r="I202" s="194"/>
      <c r="J202" s="37"/>
      <c r="K202" s="37"/>
      <c r="L202" s="38"/>
      <c r="M202" s="195"/>
      <c r="N202" s="196"/>
      <c r="O202" s="76"/>
      <c r="P202" s="76"/>
      <c r="Q202" s="76"/>
      <c r="R202" s="76"/>
      <c r="S202" s="76"/>
      <c r="T202" s="77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8" t="s">
        <v>167</v>
      </c>
      <c r="AU202" s="18" t="s">
        <v>91</v>
      </c>
    </row>
    <row r="203" s="2" customFormat="1" ht="24.15" customHeight="1">
      <c r="A203" s="37"/>
      <c r="B203" s="178"/>
      <c r="C203" s="227" t="s">
        <v>577</v>
      </c>
      <c r="D203" s="227" t="s">
        <v>549</v>
      </c>
      <c r="E203" s="228" t="s">
        <v>908</v>
      </c>
      <c r="F203" s="229" t="s">
        <v>909</v>
      </c>
      <c r="G203" s="230" t="s">
        <v>295</v>
      </c>
      <c r="H203" s="231">
        <v>2</v>
      </c>
      <c r="I203" s="232"/>
      <c r="J203" s="233">
        <f>ROUND(I203*H203,2)</f>
        <v>0</v>
      </c>
      <c r="K203" s="229" t="s">
        <v>1</v>
      </c>
      <c r="L203" s="234"/>
      <c r="M203" s="235" t="s">
        <v>1</v>
      </c>
      <c r="N203" s="236" t="s">
        <v>47</v>
      </c>
      <c r="O203" s="76"/>
      <c r="P203" s="188">
        <f>O203*H203</f>
        <v>0</v>
      </c>
      <c r="Q203" s="188">
        <v>0.029999999999999999</v>
      </c>
      <c r="R203" s="188">
        <f>Q203*H203</f>
        <v>0.059999999999999998</v>
      </c>
      <c r="S203" s="188">
        <v>0</v>
      </c>
      <c r="T203" s="18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90" t="s">
        <v>586</v>
      </c>
      <c r="AT203" s="190" t="s">
        <v>549</v>
      </c>
      <c r="AU203" s="190" t="s">
        <v>91</v>
      </c>
      <c r="AY203" s="18" t="s">
        <v>160</v>
      </c>
      <c r="BE203" s="191">
        <f>IF(N203="základní",J203,0)</f>
        <v>0</v>
      </c>
      <c r="BF203" s="191">
        <f>IF(N203="snížená",J203,0)</f>
        <v>0</v>
      </c>
      <c r="BG203" s="191">
        <f>IF(N203="zákl. přenesená",J203,0)</f>
        <v>0</v>
      </c>
      <c r="BH203" s="191">
        <f>IF(N203="sníž. přenesená",J203,0)</f>
        <v>0</v>
      </c>
      <c r="BI203" s="191">
        <f>IF(N203="nulová",J203,0)</f>
        <v>0</v>
      </c>
      <c r="BJ203" s="18" t="s">
        <v>89</v>
      </c>
      <c r="BK203" s="191">
        <f>ROUND(I203*H203,2)</f>
        <v>0</v>
      </c>
      <c r="BL203" s="18" t="s">
        <v>296</v>
      </c>
      <c r="BM203" s="190" t="s">
        <v>910</v>
      </c>
    </row>
    <row r="204" s="2" customFormat="1">
      <c r="A204" s="37"/>
      <c r="B204" s="38"/>
      <c r="C204" s="37"/>
      <c r="D204" s="192" t="s">
        <v>167</v>
      </c>
      <c r="E204" s="37"/>
      <c r="F204" s="193" t="s">
        <v>909</v>
      </c>
      <c r="G204" s="37"/>
      <c r="H204" s="37"/>
      <c r="I204" s="194"/>
      <c r="J204" s="37"/>
      <c r="K204" s="37"/>
      <c r="L204" s="38"/>
      <c r="M204" s="195"/>
      <c r="N204" s="196"/>
      <c r="O204" s="76"/>
      <c r="P204" s="76"/>
      <c r="Q204" s="76"/>
      <c r="R204" s="76"/>
      <c r="S204" s="76"/>
      <c r="T204" s="77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8" t="s">
        <v>167</v>
      </c>
      <c r="AU204" s="18" t="s">
        <v>91</v>
      </c>
    </row>
    <row r="205" s="2" customFormat="1" ht="16.5" customHeight="1">
      <c r="A205" s="37"/>
      <c r="B205" s="178"/>
      <c r="C205" s="227" t="s">
        <v>582</v>
      </c>
      <c r="D205" s="227" t="s">
        <v>549</v>
      </c>
      <c r="E205" s="228" t="s">
        <v>911</v>
      </c>
      <c r="F205" s="229" t="s">
        <v>912</v>
      </c>
      <c r="G205" s="230" t="s">
        <v>295</v>
      </c>
      <c r="H205" s="231">
        <v>1</v>
      </c>
      <c r="I205" s="232"/>
      <c r="J205" s="233">
        <f>ROUND(I205*H205,2)</f>
        <v>0</v>
      </c>
      <c r="K205" s="229" t="s">
        <v>1</v>
      </c>
      <c r="L205" s="234"/>
      <c r="M205" s="235" t="s">
        <v>1</v>
      </c>
      <c r="N205" s="236" t="s">
        <v>47</v>
      </c>
      <c r="O205" s="76"/>
      <c r="P205" s="188">
        <f>O205*H205</f>
        <v>0</v>
      </c>
      <c r="Q205" s="188">
        <v>0.01</v>
      </c>
      <c r="R205" s="188">
        <f>Q205*H205</f>
        <v>0.01</v>
      </c>
      <c r="S205" s="188">
        <v>0</v>
      </c>
      <c r="T205" s="18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90" t="s">
        <v>586</v>
      </c>
      <c r="AT205" s="190" t="s">
        <v>549</v>
      </c>
      <c r="AU205" s="190" t="s">
        <v>91</v>
      </c>
      <c r="AY205" s="18" t="s">
        <v>160</v>
      </c>
      <c r="BE205" s="191">
        <f>IF(N205="základní",J205,0)</f>
        <v>0</v>
      </c>
      <c r="BF205" s="191">
        <f>IF(N205="snížená",J205,0)</f>
        <v>0</v>
      </c>
      <c r="BG205" s="191">
        <f>IF(N205="zákl. přenesená",J205,0)</f>
        <v>0</v>
      </c>
      <c r="BH205" s="191">
        <f>IF(N205="sníž. přenesená",J205,0)</f>
        <v>0</v>
      </c>
      <c r="BI205" s="191">
        <f>IF(N205="nulová",J205,0)</f>
        <v>0</v>
      </c>
      <c r="BJ205" s="18" t="s">
        <v>89</v>
      </c>
      <c r="BK205" s="191">
        <f>ROUND(I205*H205,2)</f>
        <v>0</v>
      </c>
      <c r="BL205" s="18" t="s">
        <v>296</v>
      </c>
      <c r="BM205" s="190" t="s">
        <v>913</v>
      </c>
    </row>
    <row r="206" s="2" customFormat="1">
      <c r="A206" s="37"/>
      <c r="B206" s="38"/>
      <c r="C206" s="37"/>
      <c r="D206" s="192" t="s">
        <v>167</v>
      </c>
      <c r="E206" s="37"/>
      <c r="F206" s="193" t="s">
        <v>912</v>
      </c>
      <c r="G206" s="37"/>
      <c r="H206" s="37"/>
      <c r="I206" s="194"/>
      <c r="J206" s="37"/>
      <c r="K206" s="37"/>
      <c r="L206" s="38"/>
      <c r="M206" s="195"/>
      <c r="N206" s="196"/>
      <c r="O206" s="76"/>
      <c r="P206" s="76"/>
      <c r="Q206" s="76"/>
      <c r="R206" s="76"/>
      <c r="S206" s="76"/>
      <c r="T206" s="7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8" t="s">
        <v>167</v>
      </c>
      <c r="AU206" s="18" t="s">
        <v>91</v>
      </c>
    </row>
    <row r="207" s="2" customFormat="1" ht="24.15" customHeight="1">
      <c r="A207" s="37"/>
      <c r="B207" s="178"/>
      <c r="C207" s="179" t="s">
        <v>586</v>
      </c>
      <c r="D207" s="179" t="s">
        <v>162</v>
      </c>
      <c r="E207" s="180" t="s">
        <v>914</v>
      </c>
      <c r="F207" s="181" t="s">
        <v>915</v>
      </c>
      <c r="G207" s="182" t="s">
        <v>220</v>
      </c>
      <c r="H207" s="183">
        <v>1</v>
      </c>
      <c r="I207" s="184"/>
      <c r="J207" s="185">
        <f>ROUND(I207*H207,2)</f>
        <v>0</v>
      </c>
      <c r="K207" s="181" t="s">
        <v>1</v>
      </c>
      <c r="L207" s="38"/>
      <c r="M207" s="186" t="s">
        <v>1</v>
      </c>
      <c r="N207" s="187" t="s">
        <v>47</v>
      </c>
      <c r="O207" s="76"/>
      <c r="P207" s="188">
        <f>O207*H207</f>
        <v>0</v>
      </c>
      <c r="Q207" s="188">
        <v>0.0026099999999999999</v>
      </c>
      <c r="R207" s="188">
        <f>Q207*H207</f>
        <v>0.0026099999999999999</v>
      </c>
      <c r="S207" s="188">
        <v>0</v>
      </c>
      <c r="T207" s="18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90" t="s">
        <v>296</v>
      </c>
      <c r="AT207" s="190" t="s">
        <v>162</v>
      </c>
      <c r="AU207" s="190" t="s">
        <v>91</v>
      </c>
      <c r="AY207" s="18" t="s">
        <v>160</v>
      </c>
      <c r="BE207" s="191">
        <f>IF(N207="základní",J207,0)</f>
        <v>0</v>
      </c>
      <c r="BF207" s="191">
        <f>IF(N207="snížená",J207,0)</f>
        <v>0</v>
      </c>
      <c r="BG207" s="191">
        <f>IF(N207="zákl. přenesená",J207,0)</f>
        <v>0</v>
      </c>
      <c r="BH207" s="191">
        <f>IF(N207="sníž. přenesená",J207,0)</f>
        <v>0</v>
      </c>
      <c r="BI207" s="191">
        <f>IF(N207="nulová",J207,0)</f>
        <v>0</v>
      </c>
      <c r="BJ207" s="18" t="s">
        <v>89</v>
      </c>
      <c r="BK207" s="191">
        <f>ROUND(I207*H207,2)</f>
        <v>0</v>
      </c>
      <c r="BL207" s="18" t="s">
        <v>296</v>
      </c>
      <c r="BM207" s="190" t="s">
        <v>916</v>
      </c>
    </row>
    <row r="208" s="2" customFormat="1">
      <c r="A208" s="37"/>
      <c r="B208" s="38"/>
      <c r="C208" s="37"/>
      <c r="D208" s="192" t="s">
        <v>167</v>
      </c>
      <c r="E208" s="37"/>
      <c r="F208" s="193" t="s">
        <v>915</v>
      </c>
      <c r="G208" s="37"/>
      <c r="H208" s="37"/>
      <c r="I208" s="194"/>
      <c r="J208" s="37"/>
      <c r="K208" s="37"/>
      <c r="L208" s="38"/>
      <c r="M208" s="195"/>
      <c r="N208" s="196"/>
      <c r="O208" s="76"/>
      <c r="P208" s="76"/>
      <c r="Q208" s="76"/>
      <c r="R208" s="76"/>
      <c r="S208" s="76"/>
      <c r="T208" s="77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8" t="s">
        <v>167</v>
      </c>
      <c r="AU208" s="18" t="s">
        <v>91</v>
      </c>
    </row>
    <row r="209" s="2" customFormat="1" ht="21.75" customHeight="1">
      <c r="A209" s="37"/>
      <c r="B209" s="178"/>
      <c r="C209" s="227" t="s">
        <v>590</v>
      </c>
      <c r="D209" s="227" t="s">
        <v>549</v>
      </c>
      <c r="E209" s="228" t="s">
        <v>917</v>
      </c>
      <c r="F209" s="229" t="s">
        <v>918</v>
      </c>
      <c r="G209" s="230" t="s">
        <v>220</v>
      </c>
      <c r="H209" s="231">
        <v>1</v>
      </c>
      <c r="I209" s="232"/>
      <c r="J209" s="233">
        <f>ROUND(I209*H209,2)</f>
        <v>0</v>
      </c>
      <c r="K209" s="229" t="s">
        <v>1</v>
      </c>
      <c r="L209" s="234"/>
      <c r="M209" s="235" t="s">
        <v>1</v>
      </c>
      <c r="N209" s="236" t="s">
        <v>47</v>
      </c>
      <c r="O209" s="76"/>
      <c r="P209" s="188">
        <f>O209*H209</f>
        <v>0</v>
      </c>
      <c r="Q209" s="188">
        <v>0.025000000000000001</v>
      </c>
      <c r="R209" s="188">
        <f>Q209*H209</f>
        <v>0.025000000000000001</v>
      </c>
      <c r="S209" s="188">
        <v>0</v>
      </c>
      <c r="T209" s="189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90" t="s">
        <v>586</v>
      </c>
      <c r="AT209" s="190" t="s">
        <v>549</v>
      </c>
      <c r="AU209" s="190" t="s">
        <v>91</v>
      </c>
      <c r="AY209" s="18" t="s">
        <v>160</v>
      </c>
      <c r="BE209" s="191">
        <f>IF(N209="základní",J209,0)</f>
        <v>0</v>
      </c>
      <c r="BF209" s="191">
        <f>IF(N209="snížená",J209,0)</f>
        <v>0</v>
      </c>
      <c r="BG209" s="191">
        <f>IF(N209="zákl. přenesená",J209,0)</f>
        <v>0</v>
      </c>
      <c r="BH209" s="191">
        <f>IF(N209="sníž. přenesená",J209,0)</f>
        <v>0</v>
      </c>
      <c r="BI209" s="191">
        <f>IF(N209="nulová",J209,0)</f>
        <v>0</v>
      </c>
      <c r="BJ209" s="18" t="s">
        <v>89</v>
      </c>
      <c r="BK209" s="191">
        <f>ROUND(I209*H209,2)</f>
        <v>0</v>
      </c>
      <c r="BL209" s="18" t="s">
        <v>296</v>
      </c>
      <c r="BM209" s="190" t="s">
        <v>919</v>
      </c>
    </row>
    <row r="210" s="2" customFormat="1">
      <c r="A210" s="37"/>
      <c r="B210" s="38"/>
      <c r="C210" s="37"/>
      <c r="D210" s="192" t="s">
        <v>167</v>
      </c>
      <c r="E210" s="37"/>
      <c r="F210" s="193" t="s">
        <v>920</v>
      </c>
      <c r="G210" s="37"/>
      <c r="H210" s="37"/>
      <c r="I210" s="194"/>
      <c r="J210" s="37"/>
      <c r="K210" s="37"/>
      <c r="L210" s="38"/>
      <c r="M210" s="195"/>
      <c r="N210" s="196"/>
      <c r="O210" s="76"/>
      <c r="P210" s="76"/>
      <c r="Q210" s="76"/>
      <c r="R210" s="76"/>
      <c r="S210" s="76"/>
      <c r="T210" s="77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8" t="s">
        <v>167</v>
      </c>
      <c r="AU210" s="18" t="s">
        <v>91</v>
      </c>
    </row>
    <row r="211" s="2" customFormat="1" ht="16.5" customHeight="1">
      <c r="A211" s="37"/>
      <c r="B211" s="178"/>
      <c r="C211" s="227" t="s">
        <v>594</v>
      </c>
      <c r="D211" s="227" t="s">
        <v>549</v>
      </c>
      <c r="E211" s="228" t="s">
        <v>921</v>
      </c>
      <c r="F211" s="229" t="s">
        <v>922</v>
      </c>
      <c r="G211" s="230" t="s">
        <v>295</v>
      </c>
      <c r="H211" s="231">
        <v>2</v>
      </c>
      <c r="I211" s="232"/>
      <c r="J211" s="233">
        <f>ROUND(I211*H211,2)</f>
        <v>0</v>
      </c>
      <c r="K211" s="229" t="s">
        <v>1</v>
      </c>
      <c r="L211" s="234"/>
      <c r="M211" s="235" t="s">
        <v>1</v>
      </c>
      <c r="N211" s="236" t="s">
        <v>47</v>
      </c>
      <c r="O211" s="76"/>
      <c r="P211" s="188">
        <f>O211*H211</f>
        <v>0</v>
      </c>
      <c r="Q211" s="188">
        <v>0.001</v>
      </c>
      <c r="R211" s="188">
        <f>Q211*H211</f>
        <v>0.002</v>
      </c>
      <c r="S211" s="188">
        <v>0</v>
      </c>
      <c r="T211" s="189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90" t="s">
        <v>586</v>
      </c>
      <c r="AT211" s="190" t="s">
        <v>549</v>
      </c>
      <c r="AU211" s="190" t="s">
        <v>91</v>
      </c>
      <c r="AY211" s="18" t="s">
        <v>160</v>
      </c>
      <c r="BE211" s="191">
        <f>IF(N211="základní",J211,0)</f>
        <v>0</v>
      </c>
      <c r="BF211" s="191">
        <f>IF(N211="snížená",J211,0)</f>
        <v>0</v>
      </c>
      <c r="BG211" s="191">
        <f>IF(N211="zákl. přenesená",J211,0)</f>
        <v>0</v>
      </c>
      <c r="BH211" s="191">
        <f>IF(N211="sníž. přenesená",J211,0)</f>
        <v>0</v>
      </c>
      <c r="BI211" s="191">
        <f>IF(N211="nulová",J211,0)</f>
        <v>0</v>
      </c>
      <c r="BJ211" s="18" t="s">
        <v>89</v>
      </c>
      <c r="BK211" s="191">
        <f>ROUND(I211*H211,2)</f>
        <v>0</v>
      </c>
      <c r="BL211" s="18" t="s">
        <v>296</v>
      </c>
      <c r="BM211" s="190" t="s">
        <v>923</v>
      </c>
    </row>
    <row r="212" s="2" customFormat="1">
      <c r="A212" s="37"/>
      <c r="B212" s="38"/>
      <c r="C212" s="37"/>
      <c r="D212" s="192" t="s">
        <v>167</v>
      </c>
      <c r="E212" s="37"/>
      <c r="F212" s="193" t="s">
        <v>922</v>
      </c>
      <c r="G212" s="37"/>
      <c r="H212" s="37"/>
      <c r="I212" s="194"/>
      <c r="J212" s="37"/>
      <c r="K212" s="37"/>
      <c r="L212" s="38"/>
      <c r="M212" s="195"/>
      <c r="N212" s="196"/>
      <c r="O212" s="76"/>
      <c r="P212" s="76"/>
      <c r="Q212" s="76"/>
      <c r="R212" s="76"/>
      <c r="S212" s="76"/>
      <c r="T212" s="77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8" t="s">
        <v>167</v>
      </c>
      <c r="AU212" s="18" t="s">
        <v>91</v>
      </c>
    </row>
    <row r="213" s="2" customFormat="1" ht="16.5" customHeight="1">
      <c r="A213" s="37"/>
      <c r="B213" s="178"/>
      <c r="C213" s="227" t="s">
        <v>596</v>
      </c>
      <c r="D213" s="227" t="s">
        <v>549</v>
      </c>
      <c r="E213" s="228" t="s">
        <v>924</v>
      </c>
      <c r="F213" s="229" t="s">
        <v>925</v>
      </c>
      <c r="G213" s="230" t="s">
        <v>295</v>
      </c>
      <c r="H213" s="231">
        <v>1</v>
      </c>
      <c r="I213" s="232"/>
      <c r="J213" s="233">
        <f>ROUND(I213*H213,2)</f>
        <v>0</v>
      </c>
      <c r="K213" s="229" t="s">
        <v>1</v>
      </c>
      <c r="L213" s="234"/>
      <c r="M213" s="235" t="s">
        <v>1</v>
      </c>
      <c r="N213" s="236" t="s">
        <v>47</v>
      </c>
      <c r="O213" s="76"/>
      <c r="P213" s="188">
        <f>O213*H213</f>
        <v>0</v>
      </c>
      <c r="Q213" s="188">
        <v>0.0050000000000000001</v>
      </c>
      <c r="R213" s="188">
        <f>Q213*H213</f>
        <v>0.0050000000000000001</v>
      </c>
      <c r="S213" s="188">
        <v>0</v>
      </c>
      <c r="T213" s="189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90" t="s">
        <v>586</v>
      </c>
      <c r="AT213" s="190" t="s">
        <v>549</v>
      </c>
      <c r="AU213" s="190" t="s">
        <v>91</v>
      </c>
      <c r="AY213" s="18" t="s">
        <v>160</v>
      </c>
      <c r="BE213" s="191">
        <f>IF(N213="základní",J213,0)</f>
        <v>0</v>
      </c>
      <c r="BF213" s="191">
        <f>IF(N213="snížená",J213,0)</f>
        <v>0</v>
      </c>
      <c r="BG213" s="191">
        <f>IF(N213="zákl. přenesená",J213,0)</f>
        <v>0</v>
      </c>
      <c r="BH213" s="191">
        <f>IF(N213="sníž. přenesená",J213,0)</f>
        <v>0</v>
      </c>
      <c r="BI213" s="191">
        <f>IF(N213="nulová",J213,0)</f>
        <v>0</v>
      </c>
      <c r="BJ213" s="18" t="s">
        <v>89</v>
      </c>
      <c r="BK213" s="191">
        <f>ROUND(I213*H213,2)</f>
        <v>0</v>
      </c>
      <c r="BL213" s="18" t="s">
        <v>296</v>
      </c>
      <c r="BM213" s="190" t="s">
        <v>926</v>
      </c>
    </row>
    <row r="214" s="2" customFormat="1">
      <c r="A214" s="37"/>
      <c r="B214" s="38"/>
      <c r="C214" s="37"/>
      <c r="D214" s="192" t="s">
        <v>167</v>
      </c>
      <c r="E214" s="37"/>
      <c r="F214" s="193" t="s">
        <v>925</v>
      </c>
      <c r="G214" s="37"/>
      <c r="H214" s="37"/>
      <c r="I214" s="194"/>
      <c r="J214" s="37"/>
      <c r="K214" s="37"/>
      <c r="L214" s="38"/>
      <c r="M214" s="195"/>
      <c r="N214" s="196"/>
      <c r="O214" s="76"/>
      <c r="P214" s="76"/>
      <c r="Q214" s="76"/>
      <c r="R214" s="76"/>
      <c r="S214" s="76"/>
      <c r="T214" s="77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8" t="s">
        <v>167</v>
      </c>
      <c r="AU214" s="18" t="s">
        <v>91</v>
      </c>
    </row>
    <row r="215" s="2" customFormat="1" ht="16.5" customHeight="1">
      <c r="A215" s="37"/>
      <c r="B215" s="178"/>
      <c r="C215" s="227" t="s">
        <v>601</v>
      </c>
      <c r="D215" s="227" t="s">
        <v>549</v>
      </c>
      <c r="E215" s="228" t="s">
        <v>927</v>
      </c>
      <c r="F215" s="229" t="s">
        <v>928</v>
      </c>
      <c r="G215" s="230" t="s">
        <v>220</v>
      </c>
      <c r="H215" s="231">
        <v>1</v>
      </c>
      <c r="I215" s="232"/>
      <c r="J215" s="233">
        <f>ROUND(I215*H215,2)</f>
        <v>0</v>
      </c>
      <c r="K215" s="229" t="s">
        <v>1</v>
      </c>
      <c r="L215" s="234"/>
      <c r="M215" s="235" t="s">
        <v>1</v>
      </c>
      <c r="N215" s="236" t="s">
        <v>47</v>
      </c>
      <c r="O215" s="76"/>
      <c r="P215" s="188">
        <f>O215*H215</f>
        <v>0</v>
      </c>
      <c r="Q215" s="188">
        <v>0.029999999999999999</v>
      </c>
      <c r="R215" s="188">
        <f>Q215*H215</f>
        <v>0.029999999999999999</v>
      </c>
      <c r="S215" s="188">
        <v>0</v>
      </c>
      <c r="T215" s="189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90" t="s">
        <v>586</v>
      </c>
      <c r="AT215" s="190" t="s">
        <v>549</v>
      </c>
      <c r="AU215" s="190" t="s">
        <v>91</v>
      </c>
      <c r="AY215" s="18" t="s">
        <v>160</v>
      </c>
      <c r="BE215" s="191">
        <f>IF(N215="základní",J215,0)</f>
        <v>0</v>
      </c>
      <c r="BF215" s="191">
        <f>IF(N215="snížená",J215,0)</f>
        <v>0</v>
      </c>
      <c r="BG215" s="191">
        <f>IF(N215="zákl. přenesená",J215,0)</f>
        <v>0</v>
      </c>
      <c r="BH215" s="191">
        <f>IF(N215="sníž. přenesená",J215,0)</f>
        <v>0</v>
      </c>
      <c r="BI215" s="191">
        <f>IF(N215="nulová",J215,0)</f>
        <v>0</v>
      </c>
      <c r="BJ215" s="18" t="s">
        <v>89</v>
      </c>
      <c r="BK215" s="191">
        <f>ROUND(I215*H215,2)</f>
        <v>0</v>
      </c>
      <c r="BL215" s="18" t="s">
        <v>296</v>
      </c>
      <c r="BM215" s="190" t="s">
        <v>929</v>
      </c>
    </row>
    <row r="216" s="2" customFormat="1">
      <c r="A216" s="37"/>
      <c r="B216" s="38"/>
      <c r="C216" s="37"/>
      <c r="D216" s="192" t="s">
        <v>167</v>
      </c>
      <c r="E216" s="37"/>
      <c r="F216" s="193" t="s">
        <v>930</v>
      </c>
      <c r="G216" s="37"/>
      <c r="H216" s="37"/>
      <c r="I216" s="194"/>
      <c r="J216" s="37"/>
      <c r="K216" s="37"/>
      <c r="L216" s="38"/>
      <c r="M216" s="195"/>
      <c r="N216" s="196"/>
      <c r="O216" s="76"/>
      <c r="P216" s="76"/>
      <c r="Q216" s="76"/>
      <c r="R216" s="76"/>
      <c r="S216" s="76"/>
      <c r="T216" s="77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8" t="s">
        <v>167</v>
      </c>
      <c r="AU216" s="18" t="s">
        <v>91</v>
      </c>
    </row>
    <row r="217" s="2" customFormat="1" ht="16.5" customHeight="1">
      <c r="A217" s="37"/>
      <c r="B217" s="178"/>
      <c r="C217" s="227" t="s">
        <v>605</v>
      </c>
      <c r="D217" s="227" t="s">
        <v>549</v>
      </c>
      <c r="E217" s="228" t="s">
        <v>931</v>
      </c>
      <c r="F217" s="229" t="s">
        <v>932</v>
      </c>
      <c r="G217" s="230" t="s">
        <v>295</v>
      </c>
      <c r="H217" s="231">
        <v>2</v>
      </c>
      <c r="I217" s="232"/>
      <c r="J217" s="233">
        <f>ROUND(I217*H217,2)</f>
        <v>0</v>
      </c>
      <c r="K217" s="229" t="s">
        <v>1</v>
      </c>
      <c r="L217" s="234"/>
      <c r="M217" s="235" t="s">
        <v>1</v>
      </c>
      <c r="N217" s="236" t="s">
        <v>47</v>
      </c>
      <c r="O217" s="76"/>
      <c r="P217" s="188">
        <f>O217*H217</f>
        <v>0</v>
      </c>
      <c r="Q217" s="188">
        <v>0.0030000000000000001</v>
      </c>
      <c r="R217" s="188">
        <f>Q217*H217</f>
        <v>0.0060000000000000001</v>
      </c>
      <c r="S217" s="188">
        <v>0</v>
      </c>
      <c r="T217" s="18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90" t="s">
        <v>586</v>
      </c>
      <c r="AT217" s="190" t="s">
        <v>549</v>
      </c>
      <c r="AU217" s="190" t="s">
        <v>91</v>
      </c>
      <c r="AY217" s="18" t="s">
        <v>160</v>
      </c>
      <c r="BE217" s="191">
        <f>IF(N217="základní",J217,0)</f>
        <v>0</v>
      </c>
      <c r="BF217" s="191">
        <f>IF(N217="snížená",J217,0)</f>
        <v>0</v>
      </c>
      <c r="BG217" s="191">
        <f>IF(N217="zákl. přenesená",J217,0)</f>
        <v>0</v>
      </c>
      <c r="BH217" s="191">
        <f>IF(N217="sníž. přenesená",J217,0)</f>
        <v>0</v>
      </c>
      <c r="BI217" s="191">
        <f>IF(N217="nulová",J217,0)</f>
        <v>0</v>
      </c>
      <c r="BJ217" s="18" t="s">
        <v>89</v>
      </c>
      <c r="BK217" s="191">
        <f>ROUND(I217*H217,2)</f>
        <v>0</v>
      </c>
      <c r="BL217" s="18" t="s">
        <v>296</v>
      </c>
      <c r="BM217" s="190" t="s">
        <v>933</v>
      </c>
    </row>
    <row r="218" s="2" customFormat="1">
      <c r="A218" s="37"/>
      <c r="B218" s="38"/>
      <c r="C218" s="37"/>
      <c r="D218" s="192" t="s">
        <v>167</v>
      </c>
      <c r="E218" s="37"/>
      <c r="F218" s="193" t="s">
        <v>932</v>
      </c>
      <c r="G218" s="37"/>
      <c r="H218" s="37"/>
      <c r="I218" s="194"/>
      <c r="J218" s="37"/>
      <c r="K218" s="37"/>
      <c r="L218" s="38"/>
      <c r="M218" s="195"/>
      <c r="N218" s="196"/>
      <c r="O218" s="76"/>
      <c r="P218" s="76"/>
      <c r="Q218" s="76"/>
      <c r="R218" s="76"/>
      <c r="S218" s="76"/>
      <c r="T218" s="77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8" t="s">
        <v>167</v>
      </c>
      <c r="AU218" s="18" t="s">
        <v>91</v>
      </c>
    </row>
    <row r="219" s="2" customFormat="1" ht="16.5" customHeight="1">
      <c r="A219" s="37"/>
      <c r="B219" s="178"/>
      <c r="C219" s="227" t="s">
        <v>612</v>
      </c>
      <c r="D219" s="227" t="s">
        <v>549</v>
      </c>
      <c r="E219" s="228" t="s">
        <v>934</v>
      </c>
      <c r="F219" s="229" t="s">
        <v>935</v>
      </c>
      <c r="G219" s="230" t="s">
        <v>295</v>
      </c>
      <c r="H219" s="231">
        <v>6</v>
      </c>
      <c r="I219" s="232"/>
      <c r="J219" s="233">
        <f>ROUND(I219*H219,2)</f>
        <v>0</v>
      </c>
      <c r="K219" s="229" t="s">
        <v>1</v>
      </c>
      <c r="L219" s="234"/>
      <c r="M219" s="235" t="s">
        <v>1</v>
      </c>
      <c r="N219" s="236" t="s">
        <v>47</v>
      </c>
      <c r="O219" s="76"/>
      <c r="P219" s="188">
        <f>O219*H219</f>
        <v>0</v>
      </c>
      <c r="Q219" s="188">
        <v>0.0030000000000000001</v>
      </c>
      <c r="R219" s="188">
        <f>Q219*H219</f>
        <v>0.018000000000000002</v>
      </c>
      <c r="S219" s="188">
        <v>0</v>
      </c>
      <c r="T219" s="189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90" t="s">
        <v>586</v>
      </c>
      <c r="AT219" s="190" t="s">
        <v>549</v>
      </c>
      <c r="AU219" s="190" t="s">
        <v>91</v>
      </c>
      <c r="AY219" s="18" t="s">
        <v>160</v>
      </c>
      <c r="BE219" s="191">
        <f>IF(N219="základní",J219,0)</f>
        <v>0</v>
      </c>
      <c r="BF219" s="191">
        <f>IF(N219="snížená",J219,0)</f>
        <v>0</v>
      </c>
      <c r="BG219" s="191">
        <f>IF(N219="zákl. přenesená",J219,0)</f>
        <v>0</v>
      </c>
      <c r="BH219" s="191">
        <f>IF(N219="sníž. přenesená",J219,0)</f>
        <v>0</v>
      </c>
      <c r="BI219" s="191">
        <f>IF(N219="nulová",J219,0)</f>
        <v>0</v>
      </c>
      <c r="BJ219" s="18" t="s">
        <v>89</v>
      </c>
      <c r="BK219" s="191">
        <f>ROUND(I219*H219,2)</f>
        <v>0</v>
      </c>
      <c r="BL219" s="18" t="s">
        <v>296</v>
      </c>
      <c r="BM219" s="190" t="s">
        <v>936</v>
      </c>
    </row>
    <row r="220" s="2" customFormat="1">
      <c r="A220" s="37"/>
      <c r="B220" s="38"/>
      <c r="C220" s="37"/>
      <c r="D220" s="192" t="s">
        <v>167</v>
      </c>
      <c r="E220" s="37"/>
      <c r="F220" s="193" t="s">
        <v>935</v>
      </c>
      <c r="G220" s="37"/>
      <c r="H220" s="37"/>
      <c r="I220" s="194"/>
      <c r="J220" s="37"/>
      <c r="K220" s="37"/>
      <c r="L220" s="38"/>
      <c r="M220" s="195"/>
      <c r="N220" s="196"/>
      <c r="O220" s="76"/>
      <c r="P220" s="76"/>
      <c r="Q220" s="76"/>
      <c r="R220" s="76"/>
      <c r="S220" s="76"/>
      <c r="T220" s="77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8" t="s">
        <v>167</v>
      </c>
      <c r="AU220" s="18" t="s">
        <v>91</v>
      </c>
    </row>
    <row r="221" s="2" customFormat="1" ht="24.15" customHeight="1">
      <c r="A221" s="37"/>
      <c r="B221" s="178"/>
      <c r="C221" s="227" t="s">
        <v>617</v>
      </c>
      <c r="D221" s="227" t="s">
        <v>549</v>
      </c>
      <c r="E221" s="228" t="s">
        <v>937</v>
      </c>
      <c r="F221" s="229" t="s">
        <v>938</v>
      </c>
      <c r="G221" s="230" t="s">
        <v>220</v>
      </c>
      <c r="H221" s="231">
        <v>1</v>
      </c>
      <c r="I221" s="232"/>
      <c r="J221" s="233">
        <f>ROUND(I221*H221,2)</f>
        <v>0</v>
      </c>
      <c r="K221" s="229" t="s">
        <v>1</v>
      </c>
      <c r="L221" s="234"/>
      <c r="M221" s="235" t="s">
        <v>1</v>
      </c>
      <c r="N221" s="236" t="s">
        <v>47</v>
      </c>
      <c r="O221" s="76"/>
      <c r="P221" s="188">
        <f>O221*H221</f>
        <v>0</v>
      </c>
      <c r="Q221" s="188">
        <v>0.01</v>
      </c>
      <c r="R221" s="188">
        <f>Q221*H221</f>
        <v>0.01</v>
      </c>
      <c r="S221" s="188">
        <v>0</v>
      </c>
      <c r="T221" s="189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90" t="s">
        <v>586</v>
      </c>
      <c r="AT221" s="190" t="s">
        <v>549</v>
      </c>
      <c r="AU221" s="190" t="s">
        <v>91</v>
      </c>
      <c r="AY221" s="18" t="s">
        <v>160</v>
      </c>
      <c r="BE221" s="191">
        <f>IF(N221="základní",J221,0)</f>
        <v>0</v>
      </c>
      <c r="BF221" s="191">
        <f>IF(N221="snížená",J221,0)</f>
        <v>0</v>
      </c>
      <c r="BG221" s="191">
        <f>IF(N221="zákl. přenesená",J221,0)</f>
        <v>0</v>
      </c>
      <c r="BH221" s="191">
        <f>IF(N221="sníž. přenesená",J221,0)</f>
        <v>0</v>
      </c>
      <c r="BI221" s="191">
        <f>IF(N221="nulová",J221,0)</f>
        <v>0</v>
      </c>
      <c r="BJ221" s="18" t="s">
        <v>89</v>
      </c>
      <c r="BK221" s="191">
        <f>ROUND(I221*H221,2)</f>
        <v>0</v>
      </c>
      <c r="BL221" s="18" t="s">
        <v>296</v>
      </c>
      <c r="BM221" s="190" t="s">
        <v>939</v>
      </c>
    </row>
    <row r="222" s="2" customFormat="1">
      <c r="A222" s="37"/>
      <c r="B222" s="38"/>
      <c r="C222" s="37"/>
      <c r="D222" s="192" t="s">
        <v>167</v>
      </c>
      <c r="E222" s="37"/>
      <c r="F222" s="193" t="s">
        <v>940</v>
      </c>
      <c r="G222" s="37"/>
      <c r="H222" s="37"/>
      <c r="I222" s="194"/>
      <c r="J222" s="37"/>
      <c r="K222" s="37"/>
      <c r="L222" s="38"/>
      <c r="M222" s="195"/>
      <c r="N222" s="196"/>
      <c r="O222" s="76"/>
      <c r="P222" s="76"/>
      <c r="Q222" s="76"/>
      <c r="R222" s="76"/>
      <c r="S222" s="76"/>
      <c r="T222" s="7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8" t="s">
        <v>167</v>
      </c>
      <c r="AU222" s="18" t="s">
        <v>91</v>
      </c>
    </row>
    <row r="223" s="2" customFormat="1" ht="16.5" customHeight="1">
      <c r="A223" s="37"/>
      <c r="B223" s="178"/>
      <c r="C223" s="179" t="s">
        <v>621</v>
      </c>
      <c r="D223" s="179" t="s">
        <v>162</v>
      </c>
      <c r="E223" s="180" t="s">
        <v>941</v>
      </c>
      <c r="F223" s="181" t="s">
        <v>942</v>
      </c>
      <c r="G223" s="182" t="s">
        <v>220</v>
      </c>
      <c r="H223" s="183">
        <v>1</v>
      </c>
      <c r="I223" s="184"/>
      <c r="J223" s="185">
        <f>ROUND(I223*H223,2)</f>
        <v>0</v>
      </c>
      <c r="K223" s="181" t="s">
        <v>1</v>
      </c>
      <c r="L223" s="38"/>
      <c r="M223" s="186" t="s">
        <v>1</v>
      </c>
      <c r="N223" s="187" t="s">
        <v>47</v>
      </c>
      <c r="O223" s="76"/>
      <c r="P223" s="188">
        <f>O223*H223</f>
        <v>0</v>
      </c>
      <c r="Q223" s="188">
        <v>0</v>
      </c>
      <c r="R223" s="188">
        <f>Q223*H223</f>
        <v>0</v>
      </c>
      <c r="S223" s="188">
        <v>0</v>
      </c>
      <c r="T223" s="18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90" t="s">
        <v>296</v>
      </c>
      <c r="AT223" s="190" t="s">
        <v>162</v>
      </c>
      <c r="AU223" s="190" t="s">
        <v>91</v>
      </c>
      <c r="AY223" s="18" t="s">
        <v>160</v>
      </c>
      <c r="BE223" s="191">
        <f>IF(N223="základní",J223,0)</f>
        <v>0</v>
      </c>
      <c r="BF223" s="191">
        <f>IF(N223="snížená",J223,0)</f>
        <v>0</v>
      </c>
      <c r="BG223" s="191">
        <f>IF(N223="zákl. přenesená",J223,0)</f>
        <v>0</v>
      </c>
      <c r="BH223" s="191">
        <f>IF(N223="sníž. přenesená",J223,0)</f>
        <v>0</v>
      </c>
      <c r="BI223" s="191">
        <f>IF(N223="nulová",J223,0)</f>
        <v>0</v>
      </c>
      <c r="BJ223" s="18" t="s">
        <v>89</v>
      </c>
      <c r="BK223" s="191">
        <f>ROUND(I223*H223,2)</f>
        <v>0</v>
      </c>
      <c r="BL223" s="18" t="s">
        <v>296</v>
      </c>
      <c r="BM223" s="190" t="s">
        <v>943</v>
      </c>
    </row>
    <row r="224" s="2" customFormat="1">
      <c r="A224" s="37"/>
      <c r="B224" s="38"/>
      <c r="C224" s="37"/>
      <c r="D224" s="192" t="s">
        <v>167</v>
      </c>
      <c r="E224" s="37"/>
      <c r="F224" s="193" t="s">
        <v>942</v>
      </c>
      <c r="G224" s="37"/>
      <c r="H224" s="37"/>
      <c r="I224" s="194"/>
      <c r="J224" s="37"/>
      <c r="K224" s="37"/>
      <c r="L224" s="38"/>
      <c r="M224" s="195"/>
      <c r="N224" s="196"/>
      <c r="O224" s="76"/>
      <c r="P224" s="76"/>
      <c r="Q224" s="76"/>
      <c r="R224" s="76"/>
      <c r="S224" s="76"/>
      <c r="T224" s="77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8" t="s">
        <v>167</v>
      </c>
      <c r="AU224" s="18" t="s">
        <v>91</v>
      </c>
    </row>
    <row r="225" s="2" customFormat="1" ht="16.5" customHeight="1">
      <c r="A225" s="37"/>
      <c r="B225" s="178"/>
      <c r="C225" s="179" t="s">
        <v>626</v>
      </c>
      <c r="D225" s="179" t="s">
        <v>162</v>
      </c>
      <c r="E225" s="180" t="s">
        <v>944</v>
      </c>
      <c r="F225" s="181" t="s">
        <v>945</v>
      </c>
      <c r="G225" s="182" t="s">
        <v>220</v>
      </c>
      <c r="H225" s="183">
        <v>1</v>
      </c>
      <c r="I225" s="184"/>
      <c r="J225" s="185">
        <f>ROUND(I225*H225,2)</f>
        <v>0</v>
      </c>
      <c r="K225" s="181" t="s">
        <v>1</v>
      </c>
      <c r="L225" s="38"/>
      <c r="M225" s="186" t="s">
        <v>1</v>
      </c>
      <c r="N225" s="187" t="s">
        <v>47</v>
      </c>
      <c r="O225" s="76"/>
      <c r="P225" s="188">
        <f>O225*H225</f>
        <v>0</v>
      </c>
      <c r="Q225" s="188">
        <v>0.0026099999999999999</v>
      </c>
      <c r="R225" s="188">
        <f>Q225*H225</f>
        <v>0.0026099999999999999</v>
      </c>
      <c r="S225" s="188">
        <v>0</v>
      </c>
      <c r="T225" s="189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90" t="s">
        <v>296</v>
      </c>
      <c r="AT225" s="190" t="s">
        <v>162</v>
      </c>
      <c r="AU225" s="190" t="s">
        <v>91</v>
      </c>
      <c r="AY225" s="18" t="s">
        <v>160</v>
      </c>
      <c r="BE225" s="191">
        <f>IF(N225="základní",J225,0)</f>
        <v>0</v>
      </c>
      <c r="BF225" s="191">
        <f>IF(N225="snížená",J225,0)</f>
        <v>0</v>
      </c>
      <c r="BG225" s="191">
        <f>IF(N225="zákl. přenesená",J225,0)</f>
        <v>0</v>
      </c>
      <c r="BH225" s="191">
        <f>IF(N225="sníž. přenesená",J225,0)</f>
        <v>0</v>
      </c>
      <c r="BI225" s="191">
        <f>IF(N225="nulová",J225,0)</f>
        <v>0</v>
      </c>
      <c r="BJ225" s="18" t="s">
        <v>89</v>
      </c>
      <c r="BK225" s="191">
        <f>ROUND(I225*H225,2)</f>
        <v>0</v>
      </c>
      <c r="BL225" s="18" t="s">
        <v>296</v>
      </c>
      <c r="BM225" s="190" t="s">
        <v>946</v>
      </c>
    </row>
    <row r="226" s="2" customFormat="1">
      <c r="A226" s="37"/>
      <c r="B226" s="38"/>
      <c r="C226" s="37"/>
      <c r="D226" s="192" t="s">
        <v>167</v>
      </c>
      <c r="E226" s="37"/>
      <c r="F226" s="193" t="s">
        <v>945</v>
      </c>
      <c r="G226" s="37"/>
      <c r="H226" s="37"/>
      <c r="I226" s="194"/>
      <c r="J226" s="37"/>
      <c r="K226" s="37"/>
      <c r="L226" s="38"/>
      <c r="M226" s="195"/>
      <c r="N226" s="196"/>
      <c r="O226" s="76"/>
      <c r="P226" s="76"/>
      <c r="Q226" s="76"/>
      <c r="R226" s="76"/>
      <c r="S226" s="76"/>
      <c r="T226" s="77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8" t="s">
        <v>167</v>
      </c>
      <c r="AU226" s="18" t="s">
        <v>91</v>
      </c>
    </row>
    <row r="227" s="2" customFormat="1" ht="16.5" customHeight="1">
      <c r="A227" s="37"/>
      <c r="B227" s="178"/>
      <c r="C227" s="179" t="s">
        <v>630</v>
      </c>
      <c r="D227" s="179" t="s">
        <v>162</v>
      </c>
      <c r="E227" s="180" t="s">
        <v>947</v>
      </c>
      <c r="F227" s="181" t="s">
        <v>948</v>
      </c>
      <c r="G227" s="182" t="s">
        <v>220</v>
      </c>
      <c r="H227" s="183">
        <v>1</v>
      </c>
      <c r="I227" s="184"/>
      <c r="J227" s="185">
        <f>ROUND(I227*H227,2)</f>
        <v>0</v>
      </c>
      <c r="K227" s="181" t="s">
        <v>1</v>
      </c>
      <c r="L227" s="38"/>
      <c r="M227" s="186" t="s">
        <v>1</v>
      </c>
      <c r="N227" s="187" t="s">
        <v>47</v>
      </c>
      <c r="O227" s="76"/>
      <c r="P227" s="188">
        <f>O227*H227</f>
        <v>0</v>
      </c>
      <c r="Q227" s="188">
        <v>0</v>
      </c>
      <c r="R227" s="188">
        <f>Q227*H227</f>
        <v>0</v>
      </c>
      <c r="S227" s="188">
        <v>0</v>
      </c>
      <c r="T227" s="189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90" t="s">
        <v>296</v>
      </c>
      <c r="AT227" s="190" t="s">
        <v>162</v>
      </c>
      <c r="AU227" s="190" t="s">
        <v>91</v>
      </c>
      <c r="AY227" s="18" t="s">
        <v>160</v>
      </c>
      <c r="BE227" s="191">
        <f>IF(N227="základní",J227,0)</f>
        <v>0</v>
      </c>
      <c r="BF227" s="191">
        <f>IF(N227="snížená",J227,0)</f>
        <v>0</v>
      </c>
      <c r="BG227" s="191">
        <f>IF(N227="zákl. přenesená",J227,0)</f>
        <v>0</v>
      </c>
      <c r="BH227" s="191">
        <f>IF(N227="sníž. přenesená",J227,0)</f>
        <v>0</v>
      </c>
      <c r="BI227" s="191">
        <f>IF(N227="nulová",J227,0)</f>
        <v>0</v>
      </c>
      <c r="BJ227" s="18" t="s">
        <v>89</v>
      </c>
      <c r="BK227" s="191">
        <f>ROUND(I227*H227,2)</f>
        <v>0</v>
      </c>
      <c r="BL227" s="18" t="s">
        <v>296</v>
      </c>
      <c r="BM227" s="190" t="s">
        <v>949</v>
      </c>
    </row>
    <row r="228" s="2" customFormat="1">
      <c r="A228" s="37"/>
      <c r="B228" s="38"/>
      <c r="C228" s="37"/>
      <c r="D228" s="192" t="s">
        <v>167</v>
      </c>
      <c r="E228" s="37"/>
      <c r="F228" s="193" t="s">
        <v>948</v>
      </c>
      <c r="G228" s="37"/>
      <c r="H228" s="37"/>
      <c r="I228" s="194"/>
      <c r="J228" s="37"/>
      <c r="K228" s="37"/>
      <c r="L228" s="38"/>
      <c r="M228" s="195"/>
      <c r="N228" s="196"/>
      <c r="O228" s="76"/>
      <c r="P228" s="76"/>
      <c r="Q228" s="76"/>
      <c r="R228" s="76"/>
      <c r="S228" s="76"/>
      <c r="T228" s="77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8" t="s">
        <v>167</v>
      </c>
      <c r="AU228" s="18" t="s">
        <v>91</v>
      </c>
    </row>
    <row r="229" s="2" customFormat="1" ht="16.5" customHeight="1">
      <c r="A229" s="37"/>
      <c r="B229" s="178"/>
      <c r="C229" s="179" t="s">
        <v>637</v>
      </c>
      <c r="D229" s="179" t="s">
        <v>162</v>
      </c>
      <c r="E229" s="180" t="s">
        <v>950</v>
      </c>
      <c r="F229" s="181" t="s">
        <v>951</v>
      </c>
      <c r="G229" s="182" t="s">
        <v>220</v>
      </c>
      <c r="H229" s="183">
        <v>1</v>
      </c>
      <c r="I229" s="184"/>
      <c r="J229" s="185">
        <f>ROUND(I229*H229,2)</f>
        <v>0</v>
      </c>
      <c r="K229" s="181" t="s">
        <v>1</v>
      </c>
      <c r="L229" s="38"/>
      <c r="M229" s="186" t="s">
        <v>1</v>
      </c>
      <c r="N229" s="187" t="s">
        <v>47</v>
      </c>
      <c r="O229" s="76"/>
      <c r="P229" s="188">
        <f>O229*H229</f>
        <v>0</v>
      </c>
      <c r="Q229" s="188">
        <v>0</v>
      </c>
      <c r="R229" s="188">
        <f>Q229*H229</f>
        <v>0</v>
      </c>
      <c r="S229" s="188">
        <v>0</v>
      </c>
      <c r="T229" s="189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90" t="s">
        <v>296</v>
      </c>
      <c r="AT229" s="190" t="s">
        <v>162</v>
      </c>
      <c r="AU229" s="190" t="s">
        <v>91</v>
      </c>
      <c r="AY229" s="18" t="s">
        <v>160</v>
      </c>
      <c r="BE229" s="191">
        <f>IF(N229="základní",J229,0)</f>
        <v>0</v>
      </c>
      <c r="BF229" s="191">
        <f>IF(N229="snížená",J229,0)</f>
        <v>0</v>
      </c>
      <c r="BG229" s="191">
        <f>IF(N229="zákl. přenesená",J229,0)</f>
        <v>0</v>
      </c>
      <c r="BH229" s="191">
        <f>IF(N229="sníž. přenesená",J229,0)</f>
        <v>0</v>
      </c>
      <c r="BI229" s="191">
        <f>IF(N229="nulová",J229,0)</f>
        <v>0</v>
      </c>
      <c r="BJ229" s="18" t="s">
        <v>89</v>
      </c>
      <c r="BK229" s="191">
        <f>ROUND(I229*H229,2)</f>
        <v>0</v>
      </c>
      <c r="BL229" s="18" t="s">
        <v>296</v>
      </c>
      <c r="BM229" s="190" t="s">
        <v>952</v>
      </c>
    </row>
    <row r="230" s="2" customFormat="1">
      <c r="A230" s="37"/>
      <c r="B230" s="38"/>
      <c r="C230" s="37"/>
      <c r="D230" s="192" t="s">
        <v>167</v>
      </c>
      <c r="E230" s="37"/>
      <c r="F230" s="193" t="s">
        <v>951</v>
      </c>
      <c r="G230" s="37"/>
      <c r="H230" s="37"/>
      <c r="I230" s="194"/>
      <c r="J230" s="37"/>
      <c r="K230" s="37"/>
      <c r="L230" s="38"/>
      <c r="M230" s="195"/>
      <c r="N230" s="196"/>
      <c r="O230" s="76"/>
      <c r="P230" s="76"/>
      <c r="Q230" s="76"/>
      <c r="R230" s="76"/>
      <c r="S230" s="76"/>
      <c r="T230" s="77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8" t="s">
        <v>167</v>
      </c>
      <c r="AU230" s="18" t="s">
        <v>91</v>
      </c>
    </row>
    <row r="231" s="2" customFormat="1" ht="16.5" customHeight="1">
      <c r="A231" s="37"/>
      <c r="B231" s="178"/>
      <c r="C231" s="179" t="s">
        <v>643</v>
      </c>
      <c r="D231" s="179" t="s">
        <v>162</v>
      </c>
      <c r="E231" s="180" t="s">
        <v>953</v>
      </c>
      <c r="F231" s="181" t="s">
        <v>954</v>
      </c>
      <c r="G231" s="182" t="s">
        <v>220</v>
      </c>
      <c r="H231" s="183">
        <v>2</v>
      </c>
      <c r="I231" s="184"/>
      <c r="J231" s="185">
        <f>ROUND(I231*H231,2)</f>
        <v>0</v>
      </c>
      <c r="K231" s="181" t="s">
        <v>1</v>
      </c>
      <c r="L231" s="38"/>
      <c r="M231" s="186" t="s">
        <v>1</v>
      </c>
      <c r="N231" s="187" t="s">
        <v>47</v>
      </c>
      <c r="O231" s="76"/>
      <c r="P231" s="188">
        <f>O231*H231</f>
        <v>0</v>
      </c>
      <c r="Q231" s="188">
        <v>0</v>
      </c>
      <c r="R231" s="188">
        <f>Q231*H231</f>
        <v>0</v>
      </c>
      <c r="S231" s="188">
        <v>0</v>
      </c>
      <c r="T231" s="189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90" t="s">
        <v>296</v>
      </c>
      <c r="AT231" s="190" t="s">
        <v>162</v>
      </c>
      <c r="AU231" s="190" t="s">
        <v>91</v>
      </c>
      <c r="AY231" s="18" t="s">
        <v>160</v>
      </c>
      <c r="BE231" s="191">
        <f>IF(N231="základní",J231,0)</f>
        <v>0</v>
      </c>
      <c r="BF231" s="191">
        <f>IF(N231="snížená",J231,0)</f>
        <v>0</v>
      </c>
      <c r="BG231" s="191">
        <f>IF(N231="zákl. přenesená",J231,0)</f>
        <v>0</v>
      </c>
      <c r="BH231" s="191">
        <f>IF(N231="sníž. přenesená",J231,0)</f>
        <v>0</v>
      </c>
      <c r="BI231" s="191">
        <f>IF(N231="nulová",J231,0)</f>
        <v>0</v>
      </c>
      <c r="BJ231" s="18" t="s">
        <v>89</v>
      </c>
      <c r="BK231" s="191">
        <f>ROUND(I231*H231,2)</f>
        <v>0</v>
      </c>
      <c r="BL231" s="18" t="s">
        <v>296</v>
      </c>
      <c r="BM231" s="190" t="s">
        <v>955</v>
      </c>
    </row>
    <row r="232" s="2" customFormat="1">
      <c r="A232" s="37"/>
      <c r="B232" s="38"/>
      <c r="C232" s="37"/>
      <c r="D232" s="192" t="s">
        <v>167</v>
      </c>
      <c r="E232" s="37"/>
      <c r="F232" s="193" t="s">
        <v>956</v>
      </c>
      <c r="G232" s="37"/>
      <c r="H232" s="37"/>
      <c r="I232" s="194"/>
      <c r="J232" s="37"/>
      <c r="K232" s="37"/>
      <c r="L232" s="38"/>
      <c r="M232" s="195"/>
      <c r="N232" s="196"/>
      <c r="O232" s="76"/>
      <c r="P232" s="76"/>
      <c r="Q232" s="76"/>
      <c r="R232" s="76"/>
      <c r="S232" s="76"/>
      <c r="T232" s="77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8" t="s">
        <v>167</v>
      </c>
      <c r="AU232" s="18" t="s">
        <v>91</v>
      </c>
    </row>
    <row r="233" s="2" customFormat="1" ht="16.5" customHeight="1">
      <c r="A233" s="37"/>
      <c r="B233" s="178"/>
      <c r="C233" s="179" t="s">
        <v>648</v>
      </c>
      <c r="D233" s="179" t="s">
        <v>162</v>
      </c>
      <c r="E233" s="180" t="s">
        <v>957</v>
      </c>
      <c r="F233" s="181" t="s">
        <v>958</v>
      </c>
      <c r="G233" s="182" t="s">
        <v>220</v>
      </c>
      <c r="H233" s="183">
        <v>1</v>
      </c>
      <c r="I233" s="184"/>
      <c r="J233" s="185">
        <f>ROUND(I233*H233,2)</f>
        <v>0</v>
      </c>
      <c r="K233" s="181" t="s">
        <v>1</v>
      </c>
      <c r="L233" s="38"/>
      <c r="M233" s="186" t="s">
        <v>1</v>
      </c>
      <c r="N233" s="187" t="s">
        <v>47</v>
      </c>
      <c r="O233" s="76"/>
      <c r="P233" s="188">
        <f>O233*H233</f>
        <v>0</v>
      </c>
      <c r="Q233" s="188">
        <v>0</v>
      </c>
      <c r="R233" s="188">
        <f>Q233*H233</f>
        <v>0</v>
      </c>
      <c r="S233" s="188">
        <v>0</v>
      </c>
      <c r="T233" s="189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90" t="s">
        <v>296</v>
      </c>
      <c r="AT233" s="190" t="s">
        <v>162</v>
      </c>
      <c r="AU233" s="190" t="s">
        <v>91</v>
      </c>
      <c r="AY233" s="18" t="s">
        <v>160</v>
      </c>
      <c r="BE233" s="191">
        <f>IF(N233="základní",J233,0)</f>
        <v>0</v>
      </c>
      <c r="BF233" s="191">
        <f>IF(N233="snížená",J233,0)</f>
        <v>0</v>
      </c>
      <c r="BG233" s="191">
        <f>IF(N233="zákl. přenesená",J233,0)</f>
        <v>0</v>
      </c>
      <c r="BH233" s="191">
        <f>IF(N233="sníž. přenesená",J233,0)</f>
        <v>0</v>
      </c>
      <c r="BI233" s="191">
        <f>IF(N233="nulová",J233,0)</f>
        <v>0</v>
      </c>
      <c r="BJ233" s="18" t="s">
        <v>89</v>
      </c>
      <c r="BK233" s="191">
        <f>ROUND(I233*H233,2)</f>
        <v>0</v>
      </c>
      <c r="BL233" s="18" t="s">
        <v>296</v>
      </c>
      <c r="BM233" s="190" t="s">
        <v>959</v>
      </c>
    </row>
    <row r="234" s="2" customFormat="1">
      <c r="A234" s="37"/>
      <c r="B234" s="38"/>
      <c r="C234" s="37"/>
      <c r="D234" s="192" t="s">
        <v>167</v>
      </c>
      <c r="E234" s="37"/>
      <c r="F234" s="193" t="s">
        <v>958</v>
      </c>
      <c r="G234" s="37"/>
      <c r="H234" s="37"/>
      <c r="I234" s="194"/>
      <c r="J234" s="37"/>
      <c r="K234" s="37"/>
      <c r="L234" s="38"/>
      <c r="M234" s="195"/>
      <c r="N234" s="196"/>
      <c r="O234" s="76"/>
      <c r="P234" s="76"/>
      <c r="Q234" s="76"/>
      <c r="R234" s="76"/>
      <c r="S234" s="76"/>
      <c r="T234" s="77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8" t="s">
        <v>167</v>
      </c>
      <c r="AU234" s="18" t="s">
        <v>91</v>
      </c>
    </row>
    <row r="235" s="2" customFormat="1" ht="21.75" customHeight="1">
      <c r="A235" s="37"/>
      <c r="B235" s="178"/>
      <c r="C235" s="179" t="s">
        <v>656</v>
      </c>
      <c r="D235" s="179" t="s">
        <v>162</v>
      </c>
      <c r="E235" s="180" t="s">
        <v>960</v>
      </c>
      <c r="F235" s="181" t="s">
        <v>961</v>
      </c>
      <c r="G235" s="182" t="s">
        <v>360</v>
      </c>
      <c r="H235" s="183">
        <v>0.498</v>
      </c>
      <c r="I235" s="184"/>
      <c r="J235" s="185">
        <f>ROUND(I235*H235,2)</f>
        <v>0</v>
      </c>
      <c r="K235" s="181" t="s">
        <v>245</v>
      </c>
      <c r="L235" s="38"/>
      <c r="M235" s="186" t="s">
        <v>1</v>
      </c>
      <c r="N235" s="187" t="s">
        <v>47</v>
      </c>
      <c r="O235" s="76"/>
      <c r="P235" s="188">
        <f>O235*H235</f>
        <v>0</v>
      </c>
      <c r="Q235" s="188">
        <v>0</v>
      </c>
      <c r="R235" s="188">
        <f>Q235*H235</f>
        <v>0</v>
      </c>
      <c r="S235" s="188">
        <v>0</v>
      </c>
      <c r="T235" s="18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190" t="s">
        <v>296</v>
      </c>
      <c r="AT235" s="190" t="s">
        <v>162</v>
      </c>
      <c r="AU235" s="190" t="s">
        <v>91</v>
      </c>
      <c r="AY235" s="18" t="s">
        <v>160</v>
      </c>
      <c r="BE235" s="191">
        <f>IF(N235="základní",J235,0)</f>
        <v>0</v>
      </c>
      <c r="BF235" s="191">
        <f>IF(N235="snížená",J235,0)</f>
        <v>0</v>
      </c>
      <c r="BG235" s="191">
        <f>IF(N235="zákl. přenesená",J235,0)</f>
        <v>0</v>
      </c>
      <c r="BH235" s="191">
        <f>IF(N235="sníž. přenesená",J235,0)</f>
        <v>0</v>
      </c>
      <c r="BI235" s="191">
        <f>IF(N235="nulová",J235,0)</f>
        <v>0</v>
      </c>
      <c r="BJ235" s="18" t="s">
        <v>89</v>
      </c>
      <c r="BK235" s="191">
        <f>ROUND(I235*H235,2)</f>
        <v>0</v>
      </c>
      <c r="BL235" s="18" t="s">
        <v>296</v>
      </c>
      <c r="BM235" s="190" t="s">
        <v>962</v>
      </c>
    </row>
    <row r="236" s="2" customFormat="1">
      <c r="A236" s="37"/>
      <c r="B236" s="38"/>
      <c r="C236" s="37"/>
      <c r="D236" s="192" t="s">
        <v>167</v>
      </c>
      <c r="E236" s="37"/>
      <c r="F236" s="193" t="s">
        <v>963</v>
      </c>
      <c r="G236" s="37"/>
      <c r="H236" s="37"/>
      <c r="I236" s="194"/>
      <c r="J236" s="37"/>
      <c r="K236" s="37"/>
      <c r="L236" s="38"/>
      <c r="M236" s="195"/>
      <c r="N236" s="196"/>
      <c r="O236" s="76"/>
      <c r="P236" s="76"/>
      <c r="Q236" s="76"/>
      <c r="R236" s="76"/>
      <c r="S236" s="76"/>
      <c r="T236" s="77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8" t="s">
        <v>167</v>
      </c>
      <c r="AU236" s="18" t="s">
        <v>91</v>
      </c>
    </row>
    <row r="237" s="12" customFormat="1" ht="22.8" customHeight="1">
      <c r="A237" s="12"/>
      <c r="B237" s="165"/>
      <c r="C237" s="12"/>
      <c r="D237" s="166" t="s">
        <v>81</v>
      </c>
      <c r="E237" s="176" t="s">
        <v>964</v>
      </c>
      <c r="F237" s="176" t="s">
        <v>965</v>
      </c>
      <c r="G237" s="12"/>
      <c r="H237" s="12"/>
      <c r="I237" s="168"/>
      <c r="J237" s="177">
        <f>BK237</f>
        <v>0</v>
      </c>
      <c r="K237" s="12"/>
      <c r="L237" s="165"/>
      <c r="M237" s="170"/>
      <c r="N237" s="171"/>
      <c r="O237" s="171"/>
      <c r="P237" s="172">
        <f>SUM(P238:P325)</f>
        <v>0</v>
      </c>
      <c r="Q237" s="171"/>
      <c r="R237" s="172">
        <f>SUM(R238:R325)</f>
        <v>0.67747000000000002</v>
      </c>
      <c r="S237" s="171"/>
      <c r="T237" s="173">
        <f>SUM(T238:T325)</f>
        <v>2.1448199999999993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166" t="s">
        <v>91</v>
      </c>
      <c r="AT237" s="174" t="s">
        <v>81</v>
      </c>
      <c r="AU237" s="174" t="s">
        <v>89</v>
      </c>
      <c r="AY237" s="166" t="s">
        <v>160</v>
      </c>
      <c r="BK237" s="175">
        <f>SUM(BK238:BK325)</f>
        <v>0</v>
      </c>
    </row>
    <row r="238" s="2" customFormat="1" ht="24.15" customHeight="1">
      <c r="A238" s="37"/>
      <c r="B238" s="178"/>
      <c r="C238" s="179" t="s">
        <v>661</v>
      </c>
      <c r="D238" s="179" t="s">
        <v>162</v>
      </c>
      <c r="E238" s="180" t="s">
        <v>966</v>
      </c>
      <c r="F238" s="181" t="s">
        <v>967</v>
      </c>
      <c r="G238" s="182" t="s">
        <v>515</v>
      </c>
      <c r="H238" s="183">
        <v>5</v>
      </c>
      <c r="I238" s="184"/>
      <c r="J238" s="185">
        <f>ROUND(I238*H238,2)</f>
        <v>0</v>
      </c>
      <c r="K238" s="181" t="s">
        <v>245</v>
      </c>
      <c r="L238" s="38"/>
      <c r="M238" s="186" t="s">
        <v>1</v>
      </c>
      <c r="N238" s="187" t="s">
        <v>47</v>
      </c>
      <c r="O238" s="76"/>
      <c r="P238" s="188">
        <f>O238*H238</f>
        <v>0</v>
      </c>
      <c r="Q238" s="188">
        <v>0</v>
      </c>
      <c r="R238" s="188">
        <f>Q238*H238</f>
        <v>0</v>
      </c>
      <c r="S238" s="188">
        <v>0.093579999999999997</v>
      </c>
      <c r="T238" s="189">
        <f>S238*H238</f>
        <v>0.46789999999999998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90" t="s">
        <v>296</v>
      </c>
      <c r="AT238" s="190" t="s">
        <v>162</v>
      </c>
      <c r="AU238" s="190" t="s">
        <v>91</v>
      </c>
      <c r="AY238" s="18" t="s">
        <v>160</v>
      </c>
      <c r="BE238" s="191">
        <f>IF(N238="základní",J238,0)</f>
        <v>0</v>
      </c>
      <c r="BF238" s="191">
        <f>IF(N238="snížená",J238,0)</f>
        <v>0</v>
      </c>
      <c r="BG238" s="191">
        <f>IF(N238="zákl. přenesená",J238,0)</f>
        <v>0</v>
      </c>
      <c r="BH238" s="191">
        <f>IF(N238="sníž. přenesená",J238,0)</f>
        <v>0</v>
      </c>
      <c r="BI238" s="191">
        <f>IF(N238="nulová",J238,0)</f>
        <v>0</v>
      </c>
      <c r="BJ238" s="18" t="s">
        <v>89</v>
      </c>
      <c r="BK238" s="191">
        <f>ROUND(I238*H238,2)</f>
        <v>0</v>
      </c>
      <c r="BL238" s="18" t="s">
        <v>296</v>
      </c>
      <c r="BM238" s="190" t="s">
        <v>968</v>
      </c>
    </row>
    <row r="239" s="2" customFormat="1">
      <c r="A239" s="37"/>
      <c r="B239" s="38"/>
      <c r="C239" s="37"/>
      <c r="D239" s="192" t="s">
        <v>167</v>
      </c>
      <c r="E239" s="37"/>
      <c r="F239" s="193" t="s">
        <v>969</v>
      </c>
      <c r="G239" s="37"/>
      <c r="H239" s="37"/>
      <c r="I239" s="194"/>
      <c r="J239" s="37"/>
      <c r="K239" s="37"/>
      <c r="L239" s="38"/>
      <c r="M239" s="195"/>
      <c r="N239" s="196"/>
      <c r="O239" s="76"/>
      <c r="P239" s="76"/>
      <c r="Q239" s="76"/>
      <c r="R239" s="76"/>
      <c r="S239" s="76"/>
      <c r="T239" s="77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8" t="s">
        <v>167</v>
      </c>
      <c r="AU239" s="18" t="s">
        <v>91</v>
      </c>
    </row>
    <row r="240" s="2" customFormat="1" ht="24.15" customHeight="1">
      <c r="A240" s="37"/>
      <c r="B240" s="178"/>
      <c r="C240" s="179" t="s">
        <v>666</v>
      </c>
      <c r="D240" s="179" t="s">
        <v>162</v>
      </c>
      <c r="E240" s="180" t="s">
        <v>970</v>
      </c>
      <c r="F240" s="181" t="s">
        <v>971</v>
      </c>
      <c r="G240" s="182" t="s">
        <v>220</v>
      </c>
      <c r="H240" s="183">
        <v>1</v>
      </c>
      <c r="I240" s="184"/>
      <c r="J240" s="185">
        <f>ROUND(I240*H240,2)</f>
        <v>0</v>
      </c>
      <c r="K240" s="181" t="s">
        <v>1</v>
      </c>
      <c r="L240" s="38"/>
      <c r="M240" s="186" t="s">
        <v>1</v>
      </c>
      <c r="N240" s="187" t="s">
        <v>47</v>
      </c>
      <c r="O240" s="76"/>
      <c r="P240" s="188">
        <f>O240*H240</f>
        <v>0</v>
      </c>
      <c r="Q240" s="188">
        <v>0</v>
      </c>
      <c r="R240" s="188">
        <f>Q240*H240</f>
        <v>0</v>
      </c>
      <c r="S240" s="188">
        <v>0.01</v>
      </c>
      <c r="T240" s="189">
        <f>S240*H240</f>
        <v>0.01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90" t="s">
        <v>296</v>
      </c>
      <c r="AT240" s="190" t="s">
        <v>162</v>
      </c>
      <c r="AU240" s="190" t="s">
        <v>91</v>
      </c>
      <c r="AY240" s="18" t="s">
        <v>160</v>
      </c>
      <c r="BE240" s="191">
        <f>IF(N240="základní",J240,0)</f>
        <v>0</v>
      </c>
      <c r="BF240" s="191">
        <f>IF(N240="snížená",J240,0)</f>
        <v>0</v>
      </c>
      <c r="BG240" s="191">
        <f>IF(N240="zákl. přenesená",J240,0)</f>
        <v>0</v>
      </c>
      <c r="BH240" s="191">
        <f>IF(N240="sníž. přenesená",J240,0)</f>
        <v>0</v>
      </c>
      <c r="BI240" s="191">
        <f>IF(N240="nulová",J240,0)</f>
        <v>0</v>
      </c>
      <c r="BJ240" s="18" t="s">
        <v>89</v>
      </c>
      <c r="BK240" s="191">
        <f>ROUND(I240*H240,2)</f>
        <v>0</v>
      </c>
      <c r="BL240" s="18" t="s">
        <v>296</v>
      </c>
      <c r="BM240" s="190" t="s">
        <v>972</v>
      </c>
    </row>
    <row r="241" s="2" customFormat="1">
      <c r="A241" s="37"/>
      <c r="B241" s="38"/>
      <c r="C241" s="37"/>
      <c r="D241" s="192" t="s">
        <v>167</v>
      </c>
      <c r="E241" s="37"/>
      <c r="F241" s="193" t="s">
        <v>971</v>
      </c>
      <c r="G241" s="37"/>
      <c r="H241" s="37"/>
      <c r="I241" s="194"/>
      <c r="J241" s="37"/>
      <c r="K241" s="37"/>
      <c r="L241" s="38"/>
      <c r="M241" s="195"/>
      <c r="N241" s="196"/>
      <c r="O241" s="76"/>
      <c r="P241" s="76"/>
      <c r="Q241" s="76"/>
      <c r="R241" s="76"/>
      <c r="S241" s="76"/>
      <c r="T241" s="77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8" t="s">
        <v>167</v>
      </c>
      <c r="AU241" s="18" t="s">
        <v>91</v>
      </c>
    </row>
    <row r="242" s="2" customFormat="1" ht="24.15" customHeight="1">
      <c r="A242" s="37"/>
      <c r="B242" s="178"/>
      <c r="C242" s="179" t="s">
        <v>671</v>
      </c>
      <c r="D242" s="179" t="s">
        <v>162</v>
      </c>
      <c r="E242" s="180" t="s">
        <v>973</v>
      </c>
      <c r="F242" s="181" t="s">
        <v>974</v>
      </c>
      <c r="G242" s="182" t="s">
        <v>220</v>
      </c>
      <c r="H242" s="183">
        <v>1</v>
      </c>
      <c r="I242" s="184"/>
      <c r="J242" s="185">
        <f>ROUND(I242*H242,2)</f>
        <v>0</v>
      </c>
      <c r="K242" s="181" t="s">
        <v>1</v>
      </c>
      <c r="L242" s="38"/>
      <c r="M242" s="186" t="s">
        <v>1</v>
      </c>
      <c r="N242" s="187" t="s">
        <v>47</v>
      </c>
      <c r="O242" s="76"/>
      <c r="P242" s="188">
        <f>O242*H242</f>
        <v>0</v>
      </c>
      <c r="Q242" s="188">
        <v>0</v>
      </c>
      <c r="R242" s="188">
        <f>Q242*H242</f>
        <v>0</v>
      </c>
      <c r="S242" s="188">
        <v>0.029999999999999999</v>
      </c>
      <c r="T242" s="189">
        <f>S242*H242</f>
        <v>0.029999999999999999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90" t="s">
        <v>296</v>
      </c>
      <c r="AT242" s="190" t="s">
        <v>162</v>
      </c>
      <c r="AU242" s="190" t="s">
        <v>91</v>
      </c>
      <c r="AY242" s="18" t="s">
        <v>160</v>
      </c>
      <c r="BE242" s="191">
        <f>IF(N242="základní",J242,0)</f>
        <v>0</v>
      </c>
      <c r="BF242" s="191">
        <f>IF(N242="snížená",J242,0)</f>
        <v>0</v>
      </c>
      <c r="BG242" s="191">
        <f>IF(N242="zákl. přenesená",J242,0)</f>
        <v>0</v>
      </c>
      <c r="BH242" s="191">
        <f>IF(N242="sníž. přenesená",J242,0)</f>
        <v>0</v>
      </c>
      <c r="BI242" s="191">
        <f>IF(N242="nulová",J242,0)</f>
        <v>0</v>
      </c>
      <c r="BJ242" s="18" t="s">
        <v>89</v>
      </c>
      <c r="BK242" s="191">
        <f>ROUND(I242*H242,2)</f>
        <v>0</v>
      </c>
      <c r="BL242" s="18" t="s">
        <v>296</v>
      </c>
      <c r="BM242" s="190" t="s">
        <v>975</v>
      </c>
    </row>
    <row r="243" s="2" customFormat="1">
      <c r="A243" s="37"/>
      <c r="B243" s="38"/>
      <c r="C243" s="37"/>
      <c r="D243" s="192" t="s">
        <v>167</v>
      </c>
      <c r="E243" s="37"/>
      <c r="F243" s="193" t="s">
        <v>974</v>
      </c>
      <c r="G243" s="37"/>
      <c r="H243" s="37"/>
      <c r="I243" s="194"/>
      <c r="J243" s="37"/>
      <c r="K243" s="37"/>
      <c r="L243" s="38"/>
      <c r="M243" s="195"/>
      <c r="N243" s="196"/>
      <c r="O243" s="76"/>
      <c r="P243" s="76"/>
      <c r="Q243" s="76"/>
      <c r="R243" s="76"/>
      <c r="S243" s="76"/>
      <c r="T243" s="77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8" t="s">
        <v>167</v>
      </c>
      <c r="AU243" s="18" t="s">
        <v>91</v>
      </c>
    </row>
    <row r="244" s="2" customFormat="1" ht="24.15" customHeight="1">
      <c r="A244" s="37"/>
      <c r="B244" s="178"/>
      <c r="C244" s="179" t="s">
        <v>676</v>
      </c>
      <c r="D244" s="179" t="s">
        <v>162</v>
      </c>
      <c r="E244" s="180" t="s">
        <v>976</v>
      </c>
      <c r="F244" s="181" t="s">
        <v>977</v>
      </c>
      <c r="G244" s="182" t="s">
        <v>220</v>
      </c>
      <c r="H244" s="183">
        <v>1</v>
      </c>
      <c r="I244" s="184"/>
      <c r="J244" s="185">
        <f>ROUND(I244*H244,2)</f>
        <v>0</v>
      </c>
      <c r="K244" s="181" t="s">
        <v>1</v>
      </c>
      <c r="L244" s="38"/>
      <c r="M244" s="186" t="s">
        <v>1</v>
      </c>
      <c r="N244" s="187" t="s">
        <v>47</v>
      </c>
      <c r="O244" s="76"/>
      <c r="P244" s="188">
        <f>O244*H244</f>
        <v>0</v>
      </c>
      <c r="Q244" s="188">
        <v>0</v>
      </c>
      <c r="R244" s="188">
        <f>Q244*H244</f>
        <v>0</v>
      </c>
      <c r="S244" s="188">
        <v>0.014999999999999999</v>
      </c>
      <c r="T244" s="189">
        <f>S244*H244</f>
        <v>0.014999999999999999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90" t="s">
        <v>296</v>
      </c>
      <c r="AT244" s="190" t="s">
        <v>162</v>
      </c>
      <c r="AU244" s="190" t="s">
        <v>91</v>
      </c>
      <c r="AY244" s="18" t="s">
        <v>160</v>
      </c>
      <c r="BE244" s="191">
        <f>IF(N244="základní",J244,0)</f>
        <v>0</v>
      </c>
      <c r="BF244" s="191">
        <f>IF(N244="snížená",J244,0)</f>
        <v>0</v>
      </c>
      <c r="BG244" s="191">
        <f>IF(N244="zákl. přenesená",J244,0)</f>
        <v>0</v>
      </c>
      <c r="BH244" s="191">
        <f>IF(N244="sníž. přenesená",J244,0)</f>
        <v>0</v>
      </c>
      <c r="BI244" s="191">
        <f>IF(N244="nulová",J244,0)</f>
        <v>0</v>
      </c>
      <c r="BJ244" s="18" t="s">
        <v>89</v>
      </c>
      <c r="BK244" s="191">
        <f>ROUND(I244*H244,2)</f>
        <v>0</v>
      </c>
      <c r="BL244" s="18" t="s">
        <v>296</v>
      </c>
      <c r="BM244" s="190" t="s">
        <v>978</v>
      </c>
    </row>
    <row r="245" s="2" customFormat="1">
      <c r="A245" s="37"/>
      <c r="B245" s="38"/>
      <c r="C245" s="37"/>
      <c r="D245" s="192" t="s">
        <v>167</v>
      </c>
      <c r="E245" s="37"/>
      <c r="F245" s="193" t="s">
        <v>977</v>
      </c>
      <c r="G245" s="37"/>
      <c r="H245" s="37"/>
      <c r="I245" s="194"/>
      <c r="J245" s="37"/>
      <c r="K245" s="37"/>
      <c r="L245" s="38"/>
      <c r="M245" s="195"/>
      <c r="N245" s="196"/>
      <c r="O245" s="76"/>
      <c r="P245" s="76"/>
      <c r="Q245" s="76"/>
      <c r="R245" s="76"/>
      <c r="S245" s="76"/>
      <c r="T245" s="77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8" t="s">
        <v>167</v>
      </c>
      <c r="AU245" s="18" t="s">
        <v>91</v>
      </c>
    </row>
    <row r="246" s="2" customFormat="1" ht="24.15" customHeight="1">
      <c r="A246" s="37"/>
      <c r="B246" s="178"/>
      <c r="C246" s="179" t="s">
        <v>681</v>
      </c>
      <c r="D246" s="179" t="s">
        <v>162</v>
      </c>
      <c r="E246" s="180" t="s">
        <v>979</v>
      </c>
      <c r="F246" s="181" t="s">
        <v>980</v>
      </c>
      <c r="G246" s="182" t="s">
        <v>295</v>
      </c>
      <c r="H246" s="183">
        <v>2</v>
      </c>
      <c r="I246" s="184"/>
      <c r="J246" s="185">
        <f>ROUND(I246*H246,2)</f>
        <v>0</v>
      </c>
      <c r="K246" s="181" t="s">
        <v>245</v>
      </c>
      <c r="L246" s="38"/>
      <c r="M246" s="186" t="s">
        <v>1</v>
      </c>
      <c r="N246" s="187" t="s">
        <v>47</v>
      </c>
      <c r="O246" s="76"/>
      <c r="P246" s="188">
        <f>O246*H246</f>
        <v>0</v>
      </c>
      <c r="Q246" s="188">
        <v>0</v>
      </c>
      <c r="R246" s="188">
        <f>Q246*H246</f>
        <v>0</v>
      </c>
      <c r="S246" s="188">
        <v>0.51195999999999997</v>
      </c>
      <c r="T246" s="189">
        <f>S246*H246</f>
        <v>1.0239199999999999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90" t="s">
        <v>296</v>
      </c>
      <c r="AT246" s="190" t="s">
        <v>162</v>
      </c>
      <c r="AU246" s="190" t="s">
        <v>91</v>
      </c>
      <c r="AY246" s="18" t="s">
        <v>160</v>
      </c>
      <c r="BE246" s="191">
        <f>IF(N246="základní",J246,0)</f>
        <v>0</v>
      </c>
      <c r="BF246" s="191">
        <f>IF(N246="snížená",J246,0)</f>
        <v>0</v>
      </c>
      <c r="BG246" s="191">
        <f>IF(N246="zákl. přenesená",J246,0)</f>
        <v>0</v>
      </c>
      <c r="BH246" s="191">
        <f>IF(N246="sníž. přenesená",J246,0)</f>
        <v>0</v>
      </c>
      <c r="BI246" s="191">
        <f>IF(N246="nulová",J246,0)</f>
        <v>0</v>
      </c>
      <c r="BJ246" s="18" t="s">
        <v>89</v>
      </c>
      <c r="BK246" s="191">
        <f>ROUND(I246*H246,2)</f>
        <v>0</v>
      </c>
      <c r="BL246" s="18" t="s">
        <v>296</v>
      </c>
      <c r="BM246" s="190" t="s">
        <v>981</v>
      </c>
    </row>
    <row r="247" s="2" customFormat="1">
      <c r="A247" s="37"/>
      <c r="B247" s="38"/>
      <c r="C247" s="37"/>
      <c r="D247" s="192" t="s">
        <v>167</v>
      </c>
      <c r="E247" s="37"/>
      <c r="F247" s="193" t="s">
        <v>982</v>
      </c>
      <c r="G247" s="37"/>
      <c r="H247" s="37"/>
      <c r="I247" s="194"/>
      <c r="J247" s="37"/>
      <c r="K247" s="37"/>
      <c r="L247" s="38"/>
      <c r="M247" s="195"/>
      <c r="N247" s="196"/>
      <c r="O247" s="76"/>
      <c r="P247" s="76"/>
      <c r="Q247" s="76"/>
      <c r="R247" s="76"/>
      <c r="S247" s="76"/>
      <c r="T247" s="77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8" t="s">
        <v>167</v>
      </c>
      <c r="AU247" s="18" t="s">
        <v>91</v>
      </c>
    </row>
    <row r="248" s="2" customFormat="1" ht="21.75" customHeight="1">
      <c r="A248" s="37"/>
      <c r="B248" s="178"/>
      <c r="C248" s="179" t="s">
        <v>686</v>
      </c>
      <c r="D248" s="179" t="s">
        <v>162</v>
      </c>
      <c r="E248" s="180" t="s">
        <v>983</v>
      </c>
      <c r="F248" s="181" t="s">
        <v>984</v>
      </c>
      <c r="G248" s="182" t="s">
        <v>295</v>
      </c>
      <c r="H248" s="183">
        <v>2</v>
      </c>
      <c r="I248" s="184"/>
      <c r="J248" s="185">
        <f>ROUND(I248*H248,2)</f>
        <v>0</v>
      </c>
      <c r="K248" s="181" t="s">
        <v>245</v>
      </c>
      <c r="L248" s="38"/>
      <c r="M248" s="186" t="s">
        <v>1</v>
      </c>
      <c r="N248" s="187" t="s">
        <v>47</v>
      </c>
      <c r="O248" s="76"/>
      <c r="P248" s="188">
        <f>O248*H248</f>
        <v>0</v>
      </c>
      <c r="Q248" s="188">
        <v>0.0049399999999999999</v>
      </c>
      <c r="R248" s="188">
        <f>Q248*H248</f>
        <v>0.0098799999999999999</v>
      </c>
      <c r="S248" s="188">
        <v>0</v>
      </c>
      <c r="T248" s="189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90" t="s">
        <v>296</v>
      </c>
      <c r="AT248" s="190" t="s">
        <v>162</v>
      </c>
      <c r="AU248" s="190" t="s">
        <v>91</v>
      </c>
      <c r="AY248" s="18" t="s">
        <v>160</v>
      </c>
      <c r="BE248" s="191">
        <f>IF(N248="základní",J248,0)</f>
        <v>0</v>
      </c>
      <c r="BF248" s="191">
        <f>IF(N248="snížená",J248,0)</f>
        <v>0</v>
      </c>
      <c r="BG248" s="191">
        <f>IF(N248="zákl. přenesená",J248,0)</f>
        <v>0</v>
      </c>
      <c r="BH248" s="191">
        <f>IF(N248="sníž. přenesená",J248,0)</f>
        <v>0</v>
      </c>
      <c r="BI248" s="191">
        <f>IF(N248="nulová",J248,0)</f>
        <v>0</v>
      </c>
      <c r="BJ248" s="18" t="s">
        <v>89</v>
      </c>
      <c r="BK248" s="191">
        <f>ROUND(I248*H248,2)</f>
        <v>0</v>
      </c>
      <c r="BL248" s="18" t="s">
        <v>296</v>
      </c>
      <c r="BM248" s="190" t="s">
        <v>985</v>
      </c>
    </row>
    <row r="249" s="2" customFormat="1">
      <c r="A249" s="37"/>
      <c r="B249" s="38"/>
      <c r="C249" s="37"/>
      <c r="D249" s="192" t="s">
        <v>167</v>
      </c>
      <c r="E249" s="37"/>
      <c r="F249" s="193" t="s">
        <v>986</v>
      </c>
      <c r="G249" s="37"/>
      <c r="H249" s="37"/>
      <c r="I249" s="194"/>
      <c r="J249" s="37"/>
      <c r="K249" s="37"/>
      <c r="L249" s="38"/>
      <c r="M249" s="195"/>
      <c r="N249" s="196"/>
      <c r="O249" s="76"/>
      <c r="P249" s="76"/>
      <c r="Q249" s="76"/>
      <c r="R249" s="76"/>
      <c r="S249" s="76"/>
      <c r="T249" s="77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8" t="s">
        <v>167</v>
      </c>
      <c r="AU249" s="18" t="s">
        <v>91</v>
      </c>
    </row>
    <row r="250" s="2" customFormat="1" ht="16.5" customHeight="1">
      <c r="A250" s="37"/>
      <c r="B250" s="178"/>
      <c r="C250" s="179" t="s">
        <v>693</v>
      </c>
      <c r="D250" s="179" t="s">
        <v>162</v>
      </c>
      <c r="E250" s="180" t="s">
        <v>987</v>
      </c>
      <c r="F250" s="181" t="s">
        <v>988</v>
      </c>
      <c r="G250" s="182" t="s">
        <v>295</v>
      </c>
      <c r="H250" s="183">
        <v>2</v>
      </c>
      <c r="I250" s="184"/>
      <c r="J250" s="185">
        <f>ROUND(I250*H250,2)</f>
        <v>0</v>
      </c>
      <c r="K250" s="181" t="s">
        <v>245</v>
      </c>
      <c r="L250" s="38"/>
      <c r="M250" s="186" t="s">
        <v>1</v>
      </c>
      <c r="N250" s="187" t="s">
        <v>47</v>
      </c>
      <c r="O250" s="76"/>
      <c r="P250" s="188">
        <f>O250*H250</f>
        <v>0</v>
      </c>
      <c r="Q250" s="188">
        <v>0</v>
      </c>
      <c r="R250" s="188">
        <f>Q250*H250</f>
        <v>0</v>
      </c>
      <c r="S250" s="188">
        <v>0</v>
      </c>
      <c r="T250" s="189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90" t="s">
        <v>296</v>
      </c>
      <c r="AT250" s="190" t="s">
        <v>162</v>
      </c>
      <c r="AU250" s="190" t="s">
        <v>91</v>
      </c>
      <c r="AY250" s="18" t="s">
        <v>160</v>
      </c>
      <c r="BE250" s="191">
        <f>IF(N250="základní",J250,0)</f>
        <v>0</v>
      </c>
      <c r="BF250" s="191">
        <f>IF(N250="snížená",J250,0)</f>
        <v>0</v>
      </c>
      <c r="BG250" s="191">
        <f>IF(N250="zákl. přenesená",J250,0)</f>
        <v>0</v>
      </c>
      <c r="BH250" s="191">
        <f>IF(N250="sníž. přenesená",J250,0)</f>
        <v>0</v>
      </c>
      <c r="BI250" s="191">
        <f>IF(N250="nulová",J250,0)</f>
        <v>0</v>
      </c>
      <c r="BJ250" s="18" t="s">
        <v>89</v>
      </c>
      <c r="BK250" s="191">
        <f>ROUND(I250*H250,2)</f>
        <v>0</v>
      </c>
      <c r="BL250" s="18" t="s">
        <v>296</v>
      </c>
      <c r="BM250" s="190" t="s">
        <v>989</v>
      </c>
    </row>
    <row r="251" s="2" customFormat="1">
      <c r="A251" s="37"/>
      <c r="B251" s="38"/>
      <c r="C251" s="37"/>
      <c r="D251" s="192" t="s">
        <v>167</v>
      </c>
      <c r="E251" s="37"/>
      <c r="F251" s="193" t="s">
        <v>990</v>
      </c>
      <c r="G251" s="37"/>
      <c r="H251" s="37"/>
      <c r="I251" s="194"/>
      <c r="J251" s="37"/>
      <c r="K251" s="37"/>
      <c r="L251" s="38"/>
      <c r="M251" s="195"/>
      <c r="N251" s="196"/>
      <c r="O251" s="76"/>
      <c r="P251" s="76"/>
      <c r="Q251" s="76"/>
      <c r="R251" s="76"/>
      <c r="S251" s="76"/>
      <c r="T251" s="77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8" t="s">
        <v>167</v>
      </c>
      <c r="AU251" s="18" t="s">
        <v>91</v>
      </c>
    </row>
    <row r="252" s="2" customFormat="1" ht="24.15" customHeight="1">
      <c r="A252" s="37"/>
      <c r="B252" s="178"/>
      <c r="C252" s="179" t="s">
        <v>701</v>
      </c>
      <c r="D252" s="179" t="s">
        <v>162</v>
      </c>
      <c r="E252" s="180" t="s">
        <v>991</v>
      </c>
      <c r="F252" s="181" t="s">
        <v>992</v>
      </c>
      <c r="G252" s="182" t="s">
        <v>295</v>
      </c>
      <c r="H252" s="183">
        <v>4</v>
      </c>
      <c r="I252" s="184"/>
      <c r="J252" s="185">
        <f>ROUND(I252*H252,2)</f>
        <v>0</v>
      </c>
      <c r="K252" s="181" t="s">
        <v>245</v>
      </c>
      <c r="L252" s="38"/>
      <c r="M252" s="186" t="s">
        <v>1</v>
      </c>
      <c r="N252" s="187" t="s">
        <v>47</v>
      </c>
      <c r="O252" s="76"/>
      <c r="P252" s="188">
        <f>O252*H252</f>
        <v>0</v>
      </c>
      <c r="Q252" s="188">
        <v>0</v>
      </c>
      <c r="R252" s="188">
        <f>Q252*H252</f>
        <v>0</v>
      </c>
      <c r="S252" s="188">
        <v>0.059999999999999998</v>
      </c>
      <c r="T252" s="189">
        <f>S252*H252</f>
        <v>0.23999999999999999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190" t="s">
        <v>296</v>
      </c>
      <c r="AT252" s="190" t="s">
        <v>162</v>
      </c>
      <c r="AU252" s="190" t="s">
        <v>91</v>
      </c>
      <c r="AY252" s="18" t="s">
        <v>160</v>
      </c>
      <c r="BE252" s="191">
        <f>IF(N252="základní",J252,0)</f>
        <v>0</v>
      </c>
      <c r="BF252" s="191">
        <f>IF(N252="snížená",J252,0)</f>
        <v>0</v>
      </c>
      <c r="BG252" s="191">
        <f>IF(N252="zákl. přenesená",J252,0)</f>
        <v>0</v>
      </c>
      <c r="BH252" s="191">
        <f>IF(N252="sníž. přenesená",J252,0)</f>
        <v>0</v>
      </c>
      <c r="BI252" s="191">
        <f>IF(N252="nulová",J252,0)</f>
        <v>0</v>
      </c>
      <c r="BJ252" s="18" t="s">
        <v>89</v>
      </c>
      <c r="BK252" s="191">
        <f>ROUND(I252*H252,2)</f>
        <v>0</v>
      </c>
      <c r="BL252" s="18" t="s">
        <v>296</v>
      </c>
      <c r="BM252" s="190" t="s">
        <v>993</v>
      </c>
    </row>
    <row r="253" s="2" customFormat="1">
      <c r="A253" s="37"/>
      <c r="B253" s="38"/>
      <c r="C253" s="37"/>
      <c r="D253" s="192" t="s">
        <v>167</v>
      </c>
      <c r="E253" s="37"/>
      <c r="F253" s="193" t="s">
        <v>994</v>
      </c>
      <c r="G253" s="37"/>
      <c r="H253" s="37"/>
      <c r="I253" s="194"/>
      <c r="J253" s="37"/>
      <c r="K253" s="37"/>
      <c r="L253" s="38"/>
      <c r="M253" s="195"/>
      <c r="N253" s="196"/>
      <c r="O253" s="76"/>
      <c r="P253" s="76"/>
      <c r="Q253" s="76"/>
      <c r="R253" s="76"/>
      <c r="S253" s="76"/>
      <c r="T253" s="77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8" t="s">
        <v>167</v>
      </c>
      <c r="AU253" s="18" t="s">
        <v>91</v>
      </c>
    </row>
    <row r="254" s="2" customFormat="1" ht="33" customHeight="1">
      <c r="A254" s="37"/>
      <c r="B254" s="178"/>
      <c r="C254" s="179" t="s">
        <v>712</v>
      </c>
      <c r="D254" s="179" t="s">
        <v>162</v>
      </c>
      <c r="E254" s="180" t="s">
        <v>995</v>
      </c>
      <c r="F254" s="181" t="s">
        <v>996</v>
      </c>
      <c r="G254" s="182" t="s">
        <v>295</v>
      </c>
      <c r="H254" s="183">
        <v>4</v>
      </c>
      <c r="I254" s="184"/>
      <c r="J254" s="185">
        <f>ROUND(I254*H254,2)</f>
        <v>0</v>
      </c>
      <c r="K254" s="181" t="s">
        <v>245</v>
      </c>
      <c r="L254" s="38"/>
      <c r="M254" s="186" t="s">
        <v>1</v>
      </c>
      <c r="N254" s="187" t="s">
        <v>47</v>
      </c>
      <c r="O254" s="76"/>
      <c r="P254" s="188">
        <f>O254*H254</f>
        <v>0</v>
      </c>
      <c r="Q254" s="188">
        <v>0</v>
      </c>
      <c r="R254" s="188">
        <f>Q254*H254</f>
        <v>0</v>
      </c>
      <c r="S254" s="188">
        <v>0.059999999999999998</v>
      </c>
      <c r="T254" s="189">
        <f>S254*H254</f>
        <v>0.23999999999999999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90" t="s">
        <v>296</v>
      </c>
      <c r="AT254" s="190" t="s">
        <v>162</v>
      </c>
      <c r="AU254" s="190" t="s">
        <v>91</v>
      </c>
      <c r="AY254" s="18" t="s">
        <v>160</v>
      </c>
      <c r="BE254" s="191">
        <f>IF(N254="základní",J254,0)</f>
        <v>0</v>
      </c>
      <c r="BF254" s="191">
        <f>IF(N254="snížená",J254,0)</f>
        <v>0</v>
      </c>
      <c r="BG254" s="191">
        <f>IF(N254="zákl. přenesená",J254,0)</f>
        <v>0</v>
      </c>
      <c r="BH254" s="191">
        <f>IF(N254="sníž. přenesená",J254,0)</f>
        <v>0</v>
      </c>
      <c r="BI254" s="191">
        <f>IF(N254="nulová",J254,0)</f>
        <v>0</v>
      </c>
      <c r="BJ254" s="18" t="s">
        <v>89</v>
      </c>
      <c r="BK254" s="191">
        <f>ROUND(I254*H254,2)</f>
        <v>0</v>
      </c>
      <c r="BL254" s="18" t="s">
        <v>296</v>
      </c>
      <c r="BM254" s="190" t="s">
        <v>997</v>
      </c>
    </row>
    <row r="255" s="2" customFormat="1">
      <c r="A255" s="37"/>
      <c r="B255" s="38"/>
      <c r="C255" s="37"/>
      <c r="D255" s="192" t="s">
        <v>167</v>
      </c>
      <c r="E255" s="37"/>
      <c r="F255" s="193" t="s">
        <v>998</v>
      </c>
      <c r="G255" s="37"/>
      <c r="H255" s="37"/>
      <c r="I255" s="194"/>
      <c r="J255" s="37"/>
      <c r="K255" s="37"/>
      <c r="L255" s="38"/>
      <c r="M255" s="195"/>
      <c r="N255" s="196"/>
      <c r="O255" s="76"/>
      <c r="P255" s="76"/>
      <c r="Q255" s="76"/>
      <c r="R255" s="76"/>
      <c r="S255" s="76"/>
      <c r="T255" s="77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8" t="s">
        <v>167</v>
      </c>
      <c r="AU255" s="18" t="s">
        <v>91</v>
      </c>
    </row>
    <row r="256" s="2" customFormat="1" ht="16.5" customHeight="1">
      <c r="A256" s="37"/>
      <c r="B256" s="178"/>
      <c r="C256" s="179" t="s">
        <v>717</v>
      </c>
      <c r="D256" s="179" t="s">
        <v>162</v>
      </c>
      <c r="E256" s="180" t="s">
        <v>999</v>
      </c>
      <c r="F256" s="181" t="s">
        <v>1000</v>
      </c>
      <c r="G256" s="182" t="s">
        <v>295</v>
      </c>
      <c r="H256" s="183">
        <v>4</v>
      </c>
      <c r="I256" s="184"/>
      <c r="J256" s="185">
        <f>ROUND(I256*H256,2)</f>
        <v>0</v>
      </c>
      <c r="K256" s="181" t="s">
        <v>245</v>
      </c>
      <c r="L256" s="38"/>
      <c r="M256" s="186" t="s">
        <v>1</v>
      </c>
      <c r="N256" s="187" t="s">
        <v>47</v>
      </c>
      <c r="O256" s="76"/>
      <c r="P256" s="188">
        <f>O256*H256</f>
        <v>0</v>
      </c>
      <c r="Q256" s="188">
        <v>0.0049399999999999999</v>
      </c>
      <c r="R256" s="188">
        <f>Q256*H256</f>
        <v>0.01976</v>
      </c>
      <c r="S256" s="188">
        <v>0</v>
      </c>
      <c r="T256" s="189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90" t="s">
        <v>296</v>
      </c>
      <c r="AT256" s="190" t="s">
        <v>162</v>
      </c>
      <c r="AU256" s="190" t="s">
        <v>91</v>
      </c>
      <c r="AY256" s="18" t="s">
        <v>160</v>
      </c>
      <c r="BE256" s="191">
        <f>IF(N256="základní",J256,0)</f>
        <v>0</v>
      </c>
      <c r="BF256" s="191">
        <f>IF(N256="snížená",J256,0)</f>
        <v>0</v>
      </c>
      <c r="BG256" s="191">
        <f>IF(N256="zákl. přenesená",J256,0)</f>
        <v>0</v>
      </c>
      <c r="BH256" s="191">
        <f>IF(N256="sníž. přenesená",J256,0)</f>
        <v>0</v>
      </c>
      <c r="BI256" s="191">
        <f>IF(N256="nulová",J256,0)</f>
        <v>0</v>
      </c>
      <c r="BJ256" s="18" t="s">
        <v>89</v>
      </c>
      <c r="BK256" s="191">
        <f>ROUND(I256*H256,2)</f>
        <v>0</v>
      </c>
      <c r="BL256" s="18" t="s">
        <v>296</v>
      </c>
      <c r="BM256" s="190" t="s">
        <v>1001</v>
      </c>
    </row>
    <row r="257" s="2" customFormat="1">
      <c r="A257" s="37"/>
      <c r="B257" s="38"/>
      <c r="C257" s="37"/>
      <c r="D257" s="192" t="s">
        <v>167</v>
      </c>
      <c r="E257" s="37"/>
      <c r="F257" s="193" t="s">
        <v>1002</v>
      </c>
      <c r="G257" s="37"/>
      <c r="H257" s="37"/>
      <c r="I257" s="194"/>
      <c r="J257" s="37"/>
      <c r="K257" s="37"/>
      <c r="L257" s="38"/>
      <c r="M257" s="195"/>
      <c r="N257" s="196"/>
      <c r="O257" s="76"/>
      <c r="P257" s="76"/>
      <c r="Q257" s="76"/>
      <c r="R257" s="76"/>
      <c r="S257" s="76"/>
      <c r="T257" s="77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8" t="s">
        <v>167</v>
      </c>
      <c r="AU257" s="18" t="s">
        <v>91</v>
      </c>
    </row>
    <row r="258" s="2" customFormat="1" ht="16.5" customHeight="1">
      <c r="A258" s="37"/>
      <c r="B258" s="178"/>
      <c r="C258" s="179" t="s">
        <v>722</v>
      </c>
      <c r="D258" s="179" t="s">
        <v>162</v>
      </c>
      <c r="E258" s="180" t="s">
        <v>1003</v>
      </c>
      <c r="F258" s="181" t="s">
        <v>1004</v>
      </c>
      <c r="G258" s="182" t="s">
        <v>295</v>
      </c>
      <c r="H258" s="183">
        <v>2</v>
      </c>
      <c r="I258" s="184"/>
      <c r="J258" s="185">
        <f>ROUND(I258*H258,2)</f>
        <v>0</v>
      </c>
      <c r="K258" s="181" t="s">
        <v>245</v>
      </c>
      <c r="L258" s="38"/>
      <c r="M258" s="186" t="s">
        <v>1</v>
      </c>
      <c r="N258" s="187" t="s">
        <v>47</v>
      </c>
      <c r="O258" s="76"/>
      <c r="P258" s="188">
        <f>O258*H258</f>
        <v>0</v>
      </c>
      <c r="Q258" s="188">
        <v>6.9999999999999994E-05</v>
      </c>
      <c r="R258" s="188">
        <f>Q258*H258</f>
        <v>0.00013999999999999999</v>
      </c>
      <c r="S258" s="188">
        <v>0.0044999999999999997</v>
      </c>
      <c r="T258" s="189">
        <f>S258*H258</f>
        <v>0.0089999999999999993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190" t="s">
        <v>296</v>
      </c>
      <c r="AT258" s="190" t="s">
        <v>162</v>
      </c>
      <c r="AU258" s="190" t="s">
        <v>91</v>
      </c>
      <c r="AY258" s="18" t="s">
        <v>160</v>
      </c>
      <c r="BE258" s="191">
        <f>IF(N258="základní",J258,0)</f>
        <v>0</v>
      </c>
      <c r="BF258" s="191">
        <f>IF(N258="snížená",J258,0)</f>
        <v>0</v>
      </c>
      <c r="BG258" s="191">
        <f>IF(N258="zákl. přenesená",J258,0)</f>
        <v>0</v>
      </c>
      <c r="BH258" s="191">
        <f>IF(N258="sníž. přenesená",J258,0)</f>
        <v>0</v>
      </c>
      <c r="BI258" s="191">
        <f>IF(N258="nulová",J258,0)</f>
        <v>0</v>
      </c>
      <c r="BJ258" s="18" t="s">
        <v>89</v>
      </c>
      <c r="BK258" s="191">
        <f>ROUND(I258*H258,2)</f>
        <v>0</v>
      </c>
      <c r="BL258" s="18" t="s">
        <v>296</v>
      </c>
      <c r="BM258" s="190" t="s">
        <v>1005</v>
      </c>
    </row>
    <row r="259" s="2" customFormat="1">
      <c r="A259" s="37"/>
      <c r="B259" s="38"/>
      <c r="C259" s="37"/>
      <c r="D259" s="192" t="s">
        <v>167</v>
      </c>
      <c r="E259" s="37"/>
      <c r="F259" s="193" t="s">
        <v>1006</v>
      </c>
      <c r="G259" s="37"/>
      <c r="H259" s="37"/>
      <c r="I259" s="194"/>
      <c r="J259" s="37"/>
      <c r="K259" s="37"/>
      <c r="L259" s="38"/>
      <c r="M259" s="195"/>
      <c r="N259" s="196"/>
      <c r="O259" s="76"/>
      <c r="P259" s="76"/>
      <c r="Q259" s="76"/>
      <c r="R259" s="76"/>
      <c r="S259" s="76"/>
      <c r="T259" s="77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8" t="s">
        <v>167</v>
      </c>
      <c r="AU259" s="18" t="s">
        <v>91</v>
      </c>
    </row>
    <row r="260" s="2" customFormat="1" ht="16.5" customHeight="1">
      <c r="A260" s="37"/>
      <c r="B260" s="178"/>
      <c r="C260" s="179" t="s">
        <v>726</v>
      </c>
      <c r="D260" s="179" t="s">
        <v>162</v>
      </c>
      <c r="E260" s="180" t="s">
        <v>1007</v>
      </c>
      <c r="F260" s="181" t="s">
        <v>1008</v>
      </c>
      <c r="G260" s="182" t="s">
        <v>295</v>
      </c>
      <c r="H260" s="183">
        <v>1</v>
      </c>
      <c r="I260" s="184"/>
      <c r="J260" s="185">
        <f>ROUND(I260*H260,2)</f>
        <v>0</v>
      </c>
      <c r="K260" s="181" t="s">
        <v>245</v>
      </c>
      <c r="L260" s="38"/>
      <c r="M260" s="186" t="s">
        <v>1</v>
      </c>
      <c r="N260" s="187" t="s">
        <v>47</v>
      </c>
      <c r="O260" s="76"/>
      <c r="P260" s="188">
        <f>O260*H260</f>
        <v>0</v>
      </c>
      <c r="Q260" s="188">
        <v>6.9999999999999994E-05</v>
      </c>
      <c r="R260" s="188">
        <f>Q260*H260</f>
        <v>6.9999999999999994E-05</v>
      </c>
      <c r="S260" s="188">
        <v>0.021000000000000001</v>
      </c>
      <c r="T260" s="189">
        <f>S260*H260</f>
        <v>0.021000000000000001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90" t="s">
        <v>296</v>
      </c>
      <c r="AT260" s="190" t="s">
        <v>162</v>
      </c>
      <c r="AU260" s="190" t="s">
        <v>91</v>
      </c>
      <c r="AY260" s="18" t="s">
        <v>160</v>
      </c>
      <c r="BE260" s="191">
        <f>IF(N260="základní",J260,0)</f>
        <v>0</v>
      </c>
      <c r="BF260" s="191">
        <f>IF(N260="snížená",J260,0)</f>
        <v>0</v>
      </c>
      <c r="BG260" s="191">
        <f>IF(N260="zákl. přenesená",J260,0)</f>
        <v>0</v>
      </c>
      <c r="BH260" s="191">
        <f>IF(N260="sníž. přenesená",J260,0)</f>
        <v>0</v>
      </c>
      <c r="BI260" s="191">
        <f>IF(N260="nulová",J260,0)</f>
        <v>0</v>
      </c>
      <c r="BJ260" s="18" t="s">
        <v>89</v>
      </c>
      <c r="BK260" s="191">
        <f>ROUND(I260*H260,2)</f>
        <v>0</v>
      </c>
      <c r="BL260" s="18" t="s">
        <v>296</v>
      </c>
      <c r="BM260" s="190" t="s">
        <v>1009</v>
      </c>
    </row>
    <row r="261" s="2" customFormat="1">
      <c r="A261" s="37"/>
      <c r="B261" s="38"/>
      <c r="C261" s="37"/>
      <c r="D261" s="192" t="s">
        <v>167</v>
      </c>
      <c r="E261" s="37"/>
      <c r="F261" s="193" t="s">
        <v>1010</v>
      </c>
      <c r="G261" s="37"/>
      <c r="H261" s="37"/>
      <c r="I261" s="194"/>
      <c r="J261" s="37"/>
      <c r="K261" s="37"/>
      <c r="L261" s="38"/>
      <c r="M261" s="195"/>
      <c r="N261" s="196"/>
      <c r="O261" s="76"/>
      <c r="P261" s="76"/>
      <c r="Q261" s="76"/>
      <c r="R261" s="76"/>
      <c r="S261" s="76"/>
      <c r="T261" s="77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8" t="s">
        <v>167</v>
      </c>
      <c r="AU261" s="18" t="s">
        <v>91</v>
      </c>
    </row>
    <row r="262" s="2" customFormat="1" ht="16.5" customHeight="1">
      <c r="A262" s="37"/>
      <c r="B262" s="178"/>
      <c r="C262" s="179" t="s">
        <v>730</v>
      </c>
      <c r="D262" s="179" t="s">
        <v>162</v>
      </c>
      <c r="E262" s="180" t="s">
        <v>1011</v>
      </c>
      <c r="F262" s="181" t="s">
        <v>1012</v>
      </c>
      <c r="G262" s="182" t="s">
        <v>295</v>
      </c>
      <c r="H262" s="183">
        <v>4</v>
      </c>
      <c r="I262" s="184"/>
      <c r="J262" s="185">
        <f>ROUND(I262*H262,2)</f>
        <v>0</v>
      </c>
      <c r="K262" s="181" t="s">
        <v>245</v>
      </c>
      <c r="L262" s="38"/>
      <c r="M262" s="186" t="s">
        <v>1</v>
      </c>
      <c r="N262" s="187" t="s">
        <v>47</v>
      </c>
      <c r="O262" s="76"/>
      <c r="P262" s="188">
        <f>O262*H262</f>
        <v>0</v>
      </c>
      <c r="Q262" s="188">
        <v>6.9999999999999994E-05</v>
      </c>
      <c r="R262" s="188">
        <f>Q262*H262</f>
        <v>0.00027999999999999998</v>
      </c>
      <c r="S262" s="188">
        <v>0.021999999999999999</v>
      </c>
      <c r="T262" s="189">
        <f>S262*H262</f>
        <v>0.087999999999999995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90" t="s">
        <v>296</v>
      </c>
      <c r="AT262" s="190" t="s">
        <v>162</v>
      </c>
      <c r="AU262" s="190" t="s">
        <v>91</v>
      </c>
      <c r="AY262" s="18" t="s">
        <v>160</v>
      </c>
      <c r="BE262" s="191">
        <f>IF(N262="základní",J262,0)</f>
        <v>0</v>
      </c>
      <c r="BF262" s="191">
        <f>IF(N262="snížená",J262,0)</f>
        <v>0</v>
      </c>
      <c r="BG262" s="191">
        <f>IF(N262="zákl. přenesená",J262,0)</f>
        <v>0</v>
      </c>
      <c r="BH262" s="191">
        <f>IF(N262="sníž. přenesená",J262,0)</f>
        <v>0</v>
      </c>
      <c r="BI262" s="191">
        <f>IF(N262="nulová",J262,0)</f>
        <v>0</v>
      </c>
      <c r="BJ262" s="18" t="s">
        <v>89</v>
      </c>
      <c r="BK262" s="191">
        <f>ROUND(I262*H262,2)</f>
        <v>0</v>
      </c>
      <c r="BL262" s="18" t="s">
        <v>296</v>
      </c>
      <c r="BM262" s="190" t="s">
        <v>1013</v>
      </c>
    </row>
    <row r="263" s="2" customFormat="1">
      <c r="A263" s="37"/>
      <c r="B263" s="38"/>
      <c r="C263" s="37"/>
      <c r="D263" s="192" t="s">
        <v>167</v>
      </c>
      <c r="E263" s="37"/>
      <c r="F263" s="193" t="s">
        <v>1014</v>
      </c>
      <c r="G263" s="37"/>
      <c r="H263" s="37"/>
      <c r="I263" s="194"/>
      <c r="J263" s="37"/>
      <c r="K263" s="37"/>
      <c r="L263" s="38"/>
      <c r="M263" s="195"/>
      <c r="N263" s="196"/>
      <c r="O263" s="76"/>
      <c r="P263" s="76"/>
      <c r="Q263" s="76"/>
      <c r="R263" s="76"/>
      <c r="S263" s="76"/>
      <c r="T263" s="77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8" t="s">
        <v>167</v>
      </c>
      <c r="AU263" s="18" t="s">
        <v>91</v>
      </c>
    </row>
    <row r="264" s="2" customFormat="1" ht="24.15" customHeight="1">
      <c r="A264" s="37"/>
      <c r="B264" s="178"/>
      <c r="C264" s="179" t="s">
        <v>737</v>
      </c>
      <c r="D264" s="179" t="s">
        <v>162</v>
      </c>
      <c r="E264" s="180" t="s">
        <v>1015</v>
      </c>
      <c r="F264" s="181" t="s">
        <v>1016</v>
      </c>
      <c r="G264" s="182" t="s">
        <v>295</v>
      </c>
      <c r="H264" s="183">
        <v>2</v>
      </c>
      <c r="I264" s="184"/>
      <c r="J264" s="185">
        <f>ROUND(I264*H264,2)</f>
        <v>0</v>
      </c>
      <c r="K264" s="181" t="s">
        <v>245</v>
      </c>
      <c r="L264" s="38"/>
      <c r="M264" s="186" t="s">
        <v>1</v>
      </c>
      <c r="N264" s="187" t="s">
        <v>47</v>
      </c>
      <c r="O264" s="76"/>
      <c r="P264" s="188">
        <f>O264*H264</f>
        <v>0</v>
      </c>
      <c r="Q264" s="188">
        <v>0.040910000000000002</v>
      </c>
      <c r="R264" s="188">
        <f>Q264*H264</f>
        <v>0.081820000000000004</v>
      </c>
      <c r="S264" s="188">
        <v>0</v>
      </c>
      <c r="T264" s="189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190" t="s">
        <v>296</v>
      </c>
      <c r="AT264" s="190" t="s">
        <v>162</v>
      </c>
      <c r="AU264" s="190" t="s">
        <v>91</v>
      </c>
      <c r="AY264" s="18" t="s">
        <v>160</v>
      </c>
      <c r="BE264" s="191">
        <f>IF(N264="základní",J264,0)</f>
        <v>0</v>
      </c>
      <c r="BF264" s="191">
        <f>IF(N264="snížená",J264,0)</f>
        <v>0</v>
      </c>
      <c r="BG264" s="191">
        <f>IF(N264="zákl. přenesená",J264,0)</f>
        <v>0</v>
      </c>
      <c r="BH264" s="191">
        <f>IF(N264="sníž. přenesená",J264,0)</f>
        <v>0</v>
      </c>
      <c r="BI264" s="191">
        <f>IF(N264="nulová",J264,0)</f>
        <v>0</v>
      </c>
      <c r="BJ264" s="18" t="s">
        <v>89</v>
      </c>
      <c r="BK264" s="191">
        <f>ROUND(I264*H264,2)</f>
        <v>0</v>
      </c>
      <c r="BL264" s="18" t="s">
        <v>296</v>
      </c>
      <c r="BM264" s="190" t="s">
        <v>1017</v>
      </c>
    </row>
    <row r="265" s="2" customFormat="1">
      <c r="A265" s="37"/>
      <c r="B265" s="38"/>
      <c r="C265" s="37"/>
      <c r="D265" s="192" t="s">
        <v>167</v>
      </c>
      <c r="E265" s="37"/>
      <c r="F265" s="193" t="s">
        <v>1018</v>
      </c>
      <c r="G265" s="37"/>
      <c r="H265" s="37"/>
      <c r="I265" s="194"/>
      <c r="J265" s="37"/>
      <c r="K265" s="37"/>
      <c r="L265" s="38"/>
      <c r="M265" s="195"/>
      <c r="N265" s="196"/>
      <c r="O265" s="76"/>
      <c r="P265" s="76"/>
      <c r="Q265" s="76"/>
      <c r="R265" s="76"/>
      <c r="S265" s="76"/>
      <c r="T265" s="77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8" t="s">
        <v>167</v>
      </c>
      <c r="AU265" s="18" t="s">
        <v>91</v>
      </c>
    </row>
    <row r="266" s="2" customFormat="1" ht="24.15" customHeight="1">
      <c r="A266" s="37"/>
      <c r="B266" s="178"/>
      <c r="C266" s="179" t="s">
        <v>493</v>
      </c>
      <c r="D266" s="179" t="s">
        <v>162</v>
      </c>
      <c r="E266" s="180" t="s">
        <v>1019</v>
      </c>
      <c r="F266" s="181" t="s">
        <v>1020</v>
      </c>
      <c r="G266" s="182" t="s">
        <v>295</v>
      </c>
      <c r="H266" s="183">
        <v>6</v>
      </c>
      <c r="I266" s="184"/>
      <c r="J266" s="185">
        <f>ROUND(I266*H266,2)</f>
        <v>0</v>
      </c>
      <c r="K266" s="181" t="s">
        <v>245</v>
      </c>
      <c r="L266" s="38"/>
      <c r="M266" s="186" t="s">
        <v>1</v>
      </c>
      <c r="N266" s="187" t="s">
        <v>47</v>
      </c>
      <c r="O266" s="76"/>
      <c r="P266" s="188">
        <f>O266*H266</f>
        <v>0</v>
      </c>
      <c r="Q266" s="188">
        <v>0.011270000000000001</v>
      </c>
      <c r="R266" s="188">
        <f>Q266*H266</f>
        <v>0.06762</v>
      </c>
      <c r="S266" s="188">
        <v>0</v>
      </c>
      <c r="T266" s="189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190" t="s">
        <v>296</v>
      </c>
      <c r="AT266" s="190" t="s">
        <v>162</v>
      </c>
      <c r="AU266" s="190" t="s">
        <v>91</v>
      </c>
      <c r="AY266" s="18" t="s">
        <v>160</v>
      </c>
      <c r="BE266" s="191">
        <f>IF(N266="základní",J266,0)</f>
        <v>0</v>
      </c>
      <c r="BF266" s="191">
        <f>IF(N266="snížená",J266,0)</f>
        <v>0</v>
      </c>
      <c r="BG266" s="191">
        <f>IF(N266="zákl. přenesená",J266,0)</f>
        <v>0</v>
      </c>
      <c r="BH266" s="191">
        <f>IF(N266="sníž. přenesená",J266,0)</f>
        <v>0</v>
      </c>
      <c r="BI266" s="191">
        <f>IF(N266="nulová",J266,0)</f>
        <v>0</v>
      </c>
      <c r="BJ266" s="18" t="s">
        <v>89</v>
      </c>
      <c r="BK266" s="191">
        <f>ROUND(I266*H266,2)</f>
        <v>0</v>
      </c>
      <c r="BL266" s="18" t="s">
        <v>296</v>
      </c>
      <c r="BM266" s="190" t="s">
        <v>1021</v>
      </c>
    </row>
    <row r="267" s="2" customFormat="1">
      <c r="A267" s="37"/>
      <c r="B267" s="38"/>
      <c r="C267" s="37"/>
      <c r="D267" s="192" t="s">
        <v>167</v>
      </c>
      <c r="E267" s="37"/>
      <c r="F267" s="193" t="s">
        <v>1022</v>
      </c>
      <c r="G267" s="37"/>
      <c r="H267" s="37"/>
      <c r="I267" s="194"/>
      <c r="J267" s="37"/>
      <c r="K267" s="37"/>
      <c r="L267" s="38"/>
      <c r="M267" s="195"/>
      <c r="N267" s="196"/>
      <c r="O267" s="76"/>
      <c r="P267" s="76"/>
      <c r="Q267" s="76"/>
      <c r="R267" s="76"/>
      <c r="S267" s="76"/>
      <c r="T267" s="77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8" t="s">
        <v>167</v>
      </c>
      <c r="AU267" s="18" t="s">
        <v>91</v>
      </c>
    </row>
    <row r="268" s="13" customFormat="1">
      <c r="A268" s="13"/>
      <c r="B268" s="201"/>
      <c r="C268" s="13"/>
      <c r="D268" s="192" t="s">
        <v>248</v>
      </c>
      <c r="E268" s="202" t="s">
        <v>1</v>
      </c>
      <c r="F268" s="203" t="s">
        <v>1023</v>
      </c>
      <c r="G268" s="13"/>
      <c r="H268" s="204">
        <v>6</v>
      </c>
      <c r="I268" s="205"/>
      <c r="J268" s="13"/>
      <c r="K268" s="13"/>
      <c r="L268" s="201"/>
      <c r="M268" s="206"/>
      <c r="N268" s="207"/>
      <c r="O268" s="207"/>
      <c r="P268" s="207"/>
      <c r="Q268" s="207"/>
      <c r="R268" s="207"/>
      <c r="S268" s="207"/>
      <c r="T268" s="20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02" t="s">
        <v>248</v>
      </c>
      <c r="AU268" s="202" t="s">
        <v>91</v>
      </c>
      <c r="AV268" s="13" t="s">
        <v>91</v>
      </c>
      <c r="AW268" s="13" t="s">
        <v>37</v>
      </c>
      <c r="AX268" s="13" t="s">
        <v>89</v>
      </c>
      <c r="AY268" s="202" t="s">
        <v>160</v>
      </c>
    </row>
    <row r="269" s="2" customFormat="1" ht="24.15" customHeight="1">
      <c r="A269" s="37"/>
      <c r="B269" s="178"/>
      <c r="C269" s="179" t="s">
        <v>749</v>
      </c>
      <c r="D269" s="179" t="s">
        <v>162</v>
      </c>
      <c r="E269" s="180" t="s">
        <v>1024</v>
      </c>
      <c r="F269" s="181" t="s">
        <v>1025</v>
      </c>
      <c r="G269" s="182" t="s">
        <v>295</v>
      </c>
      <c r="H269" s="183">
        <v>10</v>
      </c>
      <c r="I269" s="184"/>
      <c r="J269" s="185">
        <f>ROUND(I269*H269,2)</f>
        <v>0</v>
      </c>
      <c r="K269" s="181" t="s">
        <v>245</v>
      </c>
      <c r="L269" s="38"/>
      <c r="M269" s="186" t="s">
        <v>1</v>
      </c>
      <c r="N269" s="187" t="s">
        <v>47</v>
      </c>
      <c r="O269" s="76"/>
      <c r="P269" s="188">
        <f>O269*H269</f>
        <v>0</v>
      </c>
      <c r="Q269" s="188">
        <v>0.0013799999999999999</v>
      </c>
      <c r="R269" s="188">
        <f>Q269*H269</f>
        <v>0.0138</v>
      </c>
      <c r="S269" s="188">
        <v>0</v>
      </c>
      <c r="T269" s="189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190" t="s">
        <v>296</v>
      </c>
      <c r="AT269" s="190" t="s">
        <v>162</v>
      </c>
      <c r="AU269" s="190" t="s">
        <v>91</v>
      </c>
      <c r="AY269" s="18" t="s">
        <v>160</v>
      </c>
      <c r="BE269" s="191">
        <f>IF(N269="základní",J269,0)</f>
        <v>0</v>
      </c>
      <c r="BF269" s="191">
        <f>IF(N269="snížená",J269,0)</f>
        <v>0</v>
      </c>
      <c r="BG269" s="191">
        <f>IF(N269="zákl. přenesená",J269,0)</f>
        <v>0</v>
      </c>
      <c r="BH269" s="191">
        <f>IF(N269="sníž. přenesená",J269,0)</f>
        <v>0</v>
      </c>
      <c r="BI269" s="191">
        <f>IF(N269="nulová",J269,0)</f>
        <v>0</v>
      </c>
      <c r="BJ269" s="18" t="s">
        <v>89</v>
      </c>
      <c r="BK269" s="191">
        <f>ROUND(I269*H269,2)</f>
        <v>0</v>
      </c>
      <c r="BL269" s="18" t="s">
        <v>296</v>
      </c>
      <c r="BM269" s="190" t="s">
        <v>1026</v>
      </c>
    </row>
    <row r="270" s="2" customFormat="1">
      <c r="A270" s="37"/>
      <c r="B270" s="38"/>
      <c r="C270" s="37"/>
      <c r="D270" s="192" t="s">
        <v>167</v>
      </c>
      <c r="E270" s="37"/>
      <c r="F270" s="193" t="s">
        <v>1027</v>
      </c>
      <c r="G270" s="37"/>
      <c r="H270" s="37"/>
      <c r="I270" s="194"/>
      <c r="J270" s="37"/>
      <c r="K270" s="37"/>
      <c r="L270" s="38"/>
      <c r="M270" s="195"/>
      <c r="N270" s="196"/>
      <c r="O270" s="76"/>
      <c r="P270" s="76"/>
      <c r="Q270" s="76"/>
      <c r="R270" s="76"/>
      <c r="S270" s="76"/>
      <c r="T270" s="77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8" t="s">
        <v>167</v>
      </c>
      <c r="AU270" s="18" t="s">
        <v>91</v>
      </c>
    </row>
    <row r="271" s="13" customFormat="1">
      <c r="A271" s="13"/>
      <c r="B271" s="201"/>
      <c r="C271" s="13"/>
      <c r="D271" s="192" t="s">
        <v>248</v>
      </c>
      <c r="E271" s="202" t="s">
        <v>1</v>
      </c>
      <c r="F271" s="203" t="s">
        <v>1028</v>
      </c>
      <c r="G271" s="13"/>
      <c r="H271" s="204">
        <v>10</v>
      </c>
      <c r="I271" s="205"/>
      <c r="J271" s="13"/>
      <c r="K271" s="13"/>
      <c r="L271" s="201"/>
      <c r="M271" s="206"/>
      <c r="N271" s="207"/>
      <c r="O271" s="207"/>
      <c r="P271" s="207"/>
      <c r="Q271" s="207"/>
      <c r="R271" s="207"/>
      <c r="S271" s="207"/>
      <c r="T271" s="20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02" t="s">
        <v>248</v>
      </c>
      <c r="AU271" s="202" t="s">
        <v>91</v>
      </c>
      <c r="AV271" s="13" t="s">
        <v>91</v>
      </c>
      <c r="AW271" s="13" t="s">
        <v>37</v>
      </c>
      <c r="AX271" s="13" t="s">
        <v>89</v>
      </c>
      <c r="AY271" s="202" t="s">
        <v>160</v>
      </c>
    </row>
    <row r="272" s="2" customFormat="1" ht="24.15" customHeight="1">
      <c r="A272" s="37"/>
      <c r="B272" s="178"/>
      <c r="C272" s="179" t="s">
        <v>519</v>
      </c>
      <c r="D272" s="179" t="s">
        <v>162</v>
      </c>
      <c r="E272" s="180" t="s">
        <v>1029</v>
      </c>
      <c r="F272" s="181" t="s">
        <v>1030</v>
      </c>
      <c r="G272" s="182" t="s">
        <v>295</v>
      </c>
      <c r="H272" s="183">
        <v>2</v>
      </c>
      <c r="I272" s="184"/>
      <c r="J272" s="185">
        <f>ROUND(I272*H272,2)</f>
        <v>0</v>
      </c>
      <c r="K272" s="181" t="s">
        <v>245</v>
      </c>
      <c r="L272" s="38"/>
      <c r="M272" s="186" t="s">
        <v>1</v>
      </c>
      <c r="N272" s="187" t="s">
        <v>47</v>
      </c>
      <c r="O272" s="76"/>
      <c r="P272" s="188">
        <f>O272*H272</f>
        <v>0</v>
      </c>
      <c r="Q272" s="188">
        <v>0.0016999999999999999</v>
      </c>
      <c r="R272" s="188">
        <f>Q272*H272</f>
        <v>0.0033999999999999998</v>
      </c>
      <c r="S272" s="188">
        <v>0</v>
      </c>
      <c r="T272" s="189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190" t="s">
        <v>296</v>
      </c>
      <c r="AT272" s="190" t="s">
        <v>162</v>
      </c>
      <c r="AU272" s="190" t="s">
        <v>91</v>
      </c>
      <c r="AY272" s="18" t="s">
        <v>160</v>
      </c>
      <c r="BE272" s="191">
        <f>IF(N272="základní",J272,0)</f>
        <v>0</v>
      </c>
      <c r="BF272" s="191">
        <f>IF(N272="snížená",J272,0)</f>
        <v>0</v>
      </c>
      <c r="BG272" s="191">
        <f>IF(N272="zákl. přenesená",J272,0)</f>
        <v>0</v>
      </c>
      <c r="BH272" s="191">
        <f>IF(N272="sníž. přenesená",J272,0)</f>
        <v>0</v>
      </c>
      <c r="BI272" s="191">
        <f>IF(N272="nulová",J272,0)</f>
        <v>0</v>
      </c>
      <c r="BJ272" s="18" t="s">
        <v>89</v>
      </c>
      <c r="BK272" s="191">
        <f>ROUND(I272*H272,2)</f>
        <v>0</v>
      </c>
      <c r="BL272" s="18" t="s">
        <v>296</v>
      </c>
      <c r="BM272" s="190" t="s">
        <v>1031</v>
      </c>
    </row>
    <row r="273" s="2" customFormat="1">
      <c r="A273" s="37"/>
      <c r="B273" s="38"/>
      <c r="C273" s="37"/>
      <c r="D273" s="192" t="s">
        <v>167</v>
      </c>
      <c r="E273" s="37"/>
      <c r="F273" s="193" t="s">
        <v>1032</v>
      </c>
      <c r="G273" s="37"/>
      <c r="H273" s="37"/>
      <c r="I273" s="194"/>
      <c r="J273" s="37"/>
      <c r="K273" s="37"/>
      <c r="L273" s="38"/>
      <c r="M273" s="195"/>
      <c r="N273" s="196"/>
      <c r="O273" s="76"/>
      <c r="P273" s="76"/>
      <c r="Q273" s="76"/>
      <c r="R273" s="76"/>
      <c r="S273" s="76"/>
      <c r="T273" s="77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8" t="s">
        <v>167</v>
      </c>
      <c r="AU273" s="18" t="s">
        <v>91</v>
      </c>
    </row>
    <row r="274" s="13" customFormat="1">
      <c r="A274" s="13"/>
      <c r="B274" s="201"/>
      <c r="C274" s="13"/>
      <c r="D274" s="192" t="s">
        <v>248</v>
      </c>
      <c r="E274" s="202" t="s">
        <v>1</v>
      </c>
      <c r="F274" s="203" t="s">
        <v>1033</v>
      </c>
      <c r="G274" s="13"/>
      <c r="H274" s="204">
        <v>2</v>
      </c>
      <c r="I274" s="205"/>
      <c r="J274" s="13"/>
      <c r="K274" s="13"/>
      <c r="L274" s="201"/>
      <c r="M274" s="206"/>
      <c r="N274" s="207"/>
      <c r="O274" s="207"/>
      <c r="P274" s="207"/>
      <c r="Q274" s="207"/>
      <c r="R274" s="207"/>
      <c r="S274" s="207"/>
      <c r="T274" s="20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02" t="s">
        <v>248</v>
      </c>
      <c r="AU274" s="202" t="s">
        <v>91</v>
      </c>
      <c r="AV274" s="13" t="s">
        <v>91</v>
      </c>
      <c r="AW274" s="13" t="s">
        <v>37</v>
      </c>
      <c r="AX274" s="13" t="s">
        <v>89</v>
      </c>
      <c r="AY274" s="202" t="s">
        <v>160</v>
      </c>
    </row>
    <row r="275" s="2" customFormat="1" ht="24.15" customHeight="1">
      <c r="A275" s="37"/>
      <c r="B275" s="178"/>
      <c r="C275" s="179" t="s">
        <v>543</v>
      </c>
      <c r="D275" s="179" t="s">
        <v>162</v>
      </c>
      <c r="E275" s="180" t="s">
        <v>1034</v>
      </c>
      <c r="F275" s="181" t="s">
        <v>1035</v>
      </c>
      <c r="G275" s="182" t="s">
        <v>295</v>
      </c>
      <c r="H275" s="183">
        <v>4</v>
      </c>
      <c r="I275" s="184"/>
      <c r="J275" s="185">
        <f>ROUND(I275*H275,2)</f>
        <v>0</v>
      </c>
      <c r="K275" s="181" t="s">
        <v>245</v>
      </c>
      <c r="L275" s="38"/>
      <c r="M275" s="186" t="s">
        <v>1</v>
      </c>
      <c r="N275" s="187" t="s">
        <v>47</v>
      </c>
      <c r="O275" s="76"/>
      <c r="P275" s="188">
        <f>O275*H275</f>
        <v>0</v>
      </c>
      <c r="Q275" s="188">
        <v>0.0024199999999999998</v>
      </c>
      <c r="R275" s="188">
        <f>Q275*H275</f>
        <v>0.0096799999999999994</v>
      </c>
      <c r="S275" s="188">
        <v>0</v>
      </c>
      <c r="T275" s="189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190" t="s">
        <v>296</v>
      </c>
      <c r="AT275" s="190" t="s">
        <v>162</v>
      </c>
      <c r="AU275" s="190" t="s">
        <v>91</v>
      </c>
      <c r="AY275" s="18" t="s">
        <v>160</v>
      </c>
      <c r="BE275" s="191">
        <f>IF(N275="základní",J275,0)</f>
        <v>0</v>
      </c>
      <c r="BF275" s="191">
        <f>IF(N275="snížená",J275,0)</f>
        <v>0</v>
      </c>
      <c r="BG275" s="191">
        <f>IF(N275="zákl. přenesená",J275,0)</f>
        <v>0</v>
      </c>
      <c r="BH275" s="191">
        <f>IF(N275="sníž. přenesená",J275,0)</f>
        <v>0</v>
      </c>
      <c r="BI275" s="191">
        <f>IF(N275="nulová",J275,0)</f>
        <v>0</v>
      </c>
      <c r="BJ275" s="18" t="s">
        <v>89</v>
      </c>
      <c r="BK275" s="191">
        <f>ROUND(I275*H275,2)</f>
        <v>0</v>
      </c>
      <c r="BL275" s="18" t="s">
        <v>296</v>
      </c>
      <c r="BM275" s="190" t="s">
        <v>1036</v>
      </c>
    </row>
    <row r="276" s="2" customFormat="1">
      <c r="A276" s="37"/>
      <c r="B276" s="38"/>
      <c r="C276" s="37"/>
      <c r="D276" s="192" t="s">
        <v>167</v>
      </c>
      <c r="E276" s="37"/>
      <c r="F276" s="193" t="s">
        <v>1037</v>
      </c>
      <c r="G276" s="37"/>
      <c r="H276" s="37"/>
      <c r="I276" s="194"/>
      <c r="J276" s="37"/>
      <c r="K276" s="37"/>
      <c r="L276" s="38"/>
      <c r="M276" s="195"/>
      <c r="N276" s="196"/>
      <c r="O276" s="76"/>
      <c r="P276" s="76"/>
      <c r="Q276" s="76"/>
      <c r="R276" s="76"/>
      <c r="S276" s="76"/>
      <c r="T276" s="77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8" t="s">
        <v>167</v>
      </c>
      <c r="AU276" s="18" t="s">
        <v>91</v>
      </c>
    </row>
    <row r="277" s="13" customFormat="1">
      <c r="A277" s="13"/>
      <c r="B277" s="201"/>
      <c r="C277" s="13"/>
      <c r="D277" s="192" t="s">
        <v>248</v>
      </c>
      <c r="E277" s="202" t="s">
        <v>1</v>
      </c>
      <c r="F277" s="203" t="s">
        <v>1038</v>
      </c>
      <c r="G277" s="13"/>
      <c r="H277" s="204">
        <v>4</v>
      </c>
      <c r="I277" s="205"/>
      <c r="J277" s="13"/>
      <c r="K277" s="13"/>
      <c r="L277" s="201"/>
      <c r="M277" s="206"/>
      <c r="N277" s="207"/>
      <c r="O277" s="207"/>
      <c r="P277" s="207"/>
      <c r="Q277" s="207"/>
      <c r="R277" s="207"/>
      <c r="S277" s="207"/>
      <c r="T277" s="20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02" t="s">
        <v>248</v>
      </c>
      <c r="AU277" s="202" t="s">
        <v>91</v>
      </c>
      <c r="AV277" s="13" t="s">
        <v>91</v>
      </c>
      <c r="AW277" s="13" t="s">
        <v>37</v>
      </c>
      <c r="AX277" s="13" t="s">
        <v>89</v>
      </c>
      <c r="AY277" s="202" t="s">
        <v>160</v>
      </c>
    </row>
    <row r="278" s="2" customFormat="1" ht="21.75" customHeight="1">
      <c r="A278" s="37"/>
      <c r="B278" s="178"/>
      <c r="C278" s="227" t="s">
        <v>762</v>
      </c>
      <c r="D278" s="227" t="s">
        <v>549</v>
      </c>
      <c r="E278" s="228" t="s">
        <v>1039</v>
      </c>
      <c r="F278" s="229" t="s">
        <v>1040</v>
      </c>
      <c r="G278" s="230" t="s">
        <v>295</v>
      </c>
      <c r="H278" s="231">
        <v>4</v>
      </c>
      <c r="I278" s="232"/>
      <c r="J278" s="233">
        <f>ROUND(I278*H278,2)</f>
        <v>0</v>
      </c>
      <c r="K278" s="229" t="s">
        <v>1</v>
      </c>
      <c r="L278" s="234"/>
      <c r="M278" s="235" t="s">
        <v>1</v>
      </c>
      <c r="N278" s="236" t="s">
        <v>47</v>
      </c>
      <c r="O278" s="76"/>
      <c r="P278" s="188">
        <f>O278*H278</f>
        <v>0</v>
      </c>
      <c r="Q278" s="188">
        <v>0.029999999999999999</v>
      </c>
      <c r="R278" s="188">
        <f>Q278*H278</f>
        <v>0.12</v>
      </c>
      <c r="S278" s="188">
        <v>0</v>
      </c>
      <c r="T278" s="189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190" t="s">
        <v>586</v>
      </c>
      <c r="AT278" s="190" t="s">
        <v>549</v>
      </c>
      <c r="AU278" s="190" t="s">
        <v>91</v>
      </c>
      <c r="AY278" s="18" t="s">
        <v>160</v>
      </c>
      <c r="BE278" s="191">
        <f>IF(N278="základní",J278,0)</f>
        <v>0</v>
      </c>
      <c r="BF278" s="191">
        <f>IF(N278="snížená",J278,0)</f>
        <v>0</v>
      </c>
      <c r="BG278" s="191">
        <f>IF(N278="zákl. přenesená",J278,0)</f>
        <v>0</v>
      </c>
      <c r="BH278" s="191">
        <f>IF(N278="sníž. přenesená",J278,0)</f>
        <v>0</v>
      </c>
      <c r="BI278" s="191">
        <f>IF(N278="nulová",J278,0)</f>
        <v>0</v>
      </c>
      <c r="BJ278" s="18" t="s">
        <v>89</v>
      </c>
      <c r="BK278" s="191">
        <f>ROUND(I278*H278,2)</f>
        <v>0</v>
      </c>
      <c r="BL278" s="18" t="s">
        <v>296</v>
      </c>
      <c r="BM278" s="190" t="s">
        <v>1041</v>
      </c>
    </row>
    <row r="279" s="2" customFormat="1">
      <c r="A279" s="37"/>
      <c r="B279" s="38"/>
      <c r="C279" s="37"/>
      <c r="D279" s="192" t="s">
        <v>167</v>
      </c>
      <c r="E279" s="37"/>
      <c r="F279" s="193" t="s">
        <v>1040</v>
      </c>
      <c r="G279" s="37"/>
      <c r="H279" s="37"/>
      <c r="I279" s="194"/>
      <c r="J279" s="37"/>
      <c r="K279" s="37"/>
      <c r="L279" s="38"/>
      <c r="M279" s="195"/>
      <c r="N279" s="196"/>
      <c r="O279" s="76"/>
      <c r="P279" s="76"/>
      <c r="Q279" s="76"/>
      <c r="R279" s="76"/>
      <c r="S279" s="76"/>
      <c r="T279" s="77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8" t="s">
        <v>167</v>
      </c>
      <c r="AU279" s="18" t="s">
        <v>91</v>
      </c>
    </row>
    <row r="280" s="2" customFormat="1" ht="24.15" customHeight="1">
      <c r="A280" s="37"/>
      <c r="B280" s="178"/>
      <c r="C280" s="179" t="s">
        <v>767</v>
      </c>
      <c r="D280" s="179" t="s">
        <v>162</v>
      </c>
      <c r="E280" s="180" t="s">
        <v>1042</v>
      </c>
      <c r="F280" s="181" t="s">
        <v>1043</v>
      </c>
      <c r="G280" s="182" t="s">
        <v>220</v>
      </c>
      <c r="H280" s="183">
        <v>1</v>
      </c>
      <c r="I280" s="184"/>
      <c r="J280" s="185">
        <f>ROUND(I280*H280,2)</f>
        <v>0</v>
      </c>
      <c r="K280" s="181" t="s">
        <v>1</v>
      </c>
      <c r="L280" s="38"/>
      <c r="M280" s="186" t="s">
        <v>1</v>
      </c>
      <c r="N280" s="187" t="s">
        <v>47</v>
      </c>
      <c r="O280" s="76"/>
      <c r="P280" s="188">
        <f>O280*H280</f>
        <v>0</v>
      </c>
      <c r="Q280" s="188">
        <v>0</v>
      </c>
      <c r="R280" s="188">
        <f>Q280*H280</f>
        <v>0</v>
      </c>
      <c r="S280" s="188">
        <v>0</v>
      </c>
      <c r="T280" s="189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190" t="s">
        <v>296</v>
      </c>
      <c r="AT280" s="190" t="s">
        <v>162</v>
      </c>
      <c r="AU280" s="190" t="s">
        <v>91</v>
      </c>
      <c r="AY280" s="18" t="s">
        <v>160</v>
      </c>
      <c r="BE280" s="191">
        <f>IF(N280="základní",J280,0)</f>
        <v>0</v>
      </c>
      <c r="BF280" s="191">
        <f>IF(N280="snížená",J280,0)</f>
        <v>0</v>
      </c>
      <c r="BG280" s="191">
        <f>IF(N280="zákl. přenesená",J280,0)</f>
        <v>0</v>
      </c>
      <c r="BH280" s="191">
        <f>IF(N280="sníž. přenesená",J280,0)</f>
        <v>0</v>
      </c>
      <c r="BI280" s="191">
        <f>IF(N280="nulová",J280,0)</f>
        <v>0</v>
      </c>
      <c r="BJ280" s="18" t="s">
        <v>89</v>
      </c>
      <c r="BK280" s="191">
        <f>ROUND(I280*H280,2)</f>
        <v>0</v>
      </c>
      <c r="BL280" s="18" t="s">
        <v>296</v>
      </c>
      <c r="BM280" s="190" t="s">
        <v>1044</v>
      </c>
    </row>
    <row r="281" s="2" customFormat="1">
      <c r="A281" s="37"/>
      <c r="B281" s="38"/>
      <c r="C281" s="37"/>
      <c r="D281" s="192" t="s">
        <v>167</v>
      </c>
      <c r="E281" s="37"/>
      <c r="F281" s="193" t="s">
        <v>1043</v>
      </c>
      <c r="G281" s="37"/>
      <c r="H281" s="37"/>
      <c r="I281" s="194"/>
      <c r="J281" s="37"/>
      <c r="K281" s="37"/>
      <c r="L281" s="38"/>
      <c r="M281" s="195"/>
      <c r="N281" s="196"/>
      <c r="O281" s="76"/>
      <c r="P281" s="76"/>
      <c r="Q281" s="76"/>
      <c r="R281" s="76"/>
      <c r="S281" s="76"/>
      <c r="T281" s="77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8" t="s">
        <v>167</v>
      </c>
      <c r="AU281" s="18" t="s">
        <v>91</v>
      </c>
    </row>
    <row r="282" s="2" customFormat="1" ht="21.75" customHeight="1">
      <c r="A282" s="37"/>
      <c r="B282" s="178"/>
      <c r="C282" s="227" t="s">
        <v>774</v>
      </c>
      <c r="D282" s="227" t="s">
        <v>549</v>
      </c>
      <c r="E282" s="228" t="s">
        <v>1045</v>
      </c>
      <c r="F282" s="229" t="s">
        <v>1046</v>
      </c>
      <c r="G282" s="230" t="s">
        <v>220</v>
      </c>
      <c r="H282" s="231">
        <v>1</v>
      </c>
      <c r="I282" s="232"/>
      <c r="J282" s="233">
        <f>ROUND(I282*H282,2)</f>
        <v>0</v>
      </c>
      <c r="K282" s="229" t="s">
        <v>1</v>
      </c>
      <c r="L282" s="234"/>
      <c r="M282" s="235" t="s">
        <v>1</v>
      </c>
      <c r="N282" s="236" t="s">
        <v>47</v>
      </c>
      <c r="O282" s="76"/>
      <c r="P282" s="188">
        <f>O282*H282</f>
        <v>0</v>
      </c>
      <c r="Q282" s="188">
        <v>0.01</v>
      </c>
      <c r="R282" s="188">
        <f>Q282*H282</f>
        <v>0.01</v>
      </c>
      <c r="S282" s="188">
        <v>0</v>
      </c>
      <c r="T282" s="189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190" t="s">
        <v>586</v>
      </c>
      <c r="AT282" s="190" t="s">
        <v>549</v>
      </c>
      <c r="AU282" s="190" t="s">
        <v>91</v>
      </c>
      <c r="AY282" s="18" t="s">
        <v>160</v>
      </c>
      <c r="BE282" s="191">
        <f>IF(N282="základní",J282,0)</f>
        <v>0</v>
      </c>
      <c r="BF282" s="191">
        <f>IF(N282="snížená",J282,0)</f>
        <v>0</v>
      </c>
      <c r="BG282" s="191">
        <f>IF(N282="zákl. přenesená",J282,0)</f>
        <v>0</v>
      </c>
      <c r="BH282" s="191">
        <f>IF(N282="sníž. přenesená",J282,0)</f>
        <v>0</v>
      </c>
      <c r="BI282" s="191">
        <f>IF(N282="nulová",J282,0)</f>
        <v>0</v>
      </c>
      <c r="BJ282" s="18" t="s">
        <v>89</v>
      </c>
      <c r="BK282" s="191">
        <f>ROUND(I282*H282,2)</f>
        <v>0</v>
      </c>
      <c r="BL282" s="18" t="s">
        <v>296</v>
      </c>
      <c r="BM282" s="190" t="s">
        <v>1047</v>
      </c>
    </row>
    <row r="283" s="2" customFormat="1">
      <c r="A283" s="37"/>
      <c r="B283" s="38"/>
      <c r="C283" s="37"/>
      <c r="D283" s="192" t="s">
        <v>167</v>
      </c>
      <c r="E283" s="37"/>
      <c r="F283" s="193" t="s">
        <v>1048</v>
      </c>
      <c r="G283" s="37"/>
      <c r="H283" s="37"/>
      <c r="I283" s="194"/>
      <c r="J283" s="37"/>
      <c r="K283" s="37"/>
      <c r="L283" s="38"/>
      <c r="M283" s="195"/>
      <c r="N283" s="196"/>
      <c r="O283" s="76"/>
      <c r="P283" s="76"/>
      <c r="Q283" s="76"/>
      <c r="R283" s="76"/>
      <c r="S283" s="76"/>
      <c r="T283" s="77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8" t="s">
        <v>167</v>
      </c>
      <c r="AU283" s="18" t="s">
        <v>91</v>
      </c>
    </row>
    <row r="284" s="2" customFormat="1" ht="24.15" customHeight="1">
      <c r="A284" s="37"/>
      <c r="B284" s="178"/>
      <c r="C284" s="179" t="s">
        <v>779</v>
      </c>
      <c r="D284" s="179" t="s">
        <v>162</v>
      </c>
      <c r="E284" s="180" t="s">
        <v>1049</v>
      </c>
      <c r="F284" s="181" t="s">
        <v>1050</v>
      </c>
      <c r="G284" s="182" t="s">
        <v>220</v>
      </c>
      <c r="H284" s="183">
        <v>1</v>
      </c>
      <c r="I284" s="184"/>
      <c r="J284" s="185">
        <f>ROUND(I284*H284,2)</f>
        <v>0</v>
      </c>
      <c r="K284" s="181" t="s">
        <v>1</v>
      </c>
      <c r="L284" s="38"/>
      <c r="M284" s="186" t="s">
        <v>1</v>
      </c>
      <c r="N284" s="187" t="s">
        <v>47</v>
      </c>
      <c r="O284" s="76"/>
      <c r="P284" s="188">
        <f>O284*H284</f>
        <v>0</v>
      </c>
      <c r="Q284" s="188">
        <v>0.002</v>
      </c>
      <c r="R284" s="188">
        <f>Q284*H284</f>
        <v>0.002</v>
      </c>
      <c r="S284" s="188">
        <v>0</v>
      </c>
      <c r="T284" s="189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190" t="s">
        <v>296</v>
      </c>
      <c r="AT284" s="190" t="s">
        <v>162</v>
      </c>
      <c r="AU284" s="190" t="s">
        <v>91</v>
      </c>
      <c r="AY284" s="18" t="s">
        <v>160</v>
      </c>
      <c r="BE284" s="191">
        <f>IF(N284="základní",J284,0)</f>
        <v>0</v>
      </c>
      <c r="BF284" s="191">
        <f>IF(N284="snížená",J284,0)</f>
        <v>0</v>
      </c>
      <c r="BG284" s="191">
        <f>IF(N284="zákl. přenesená",J284,0)</f>
        <v>0</v>
      </c>
      <c r="BH284" s="191">
        <f>IF(N284="sníž. přenesená",J284,0)</f>
        <v>0</v>
      </c>
      <c r="BI284" s="191">
        <f>IF(N284="nulová",J284,0)</f>
        <v>0</v>
      </c>
      <c r="BJ284" s="18" t="s">
        <v>89</v>
      </c>
      <c r="BK284" s="191">
        <f>ROUND(I284*H284,2)</f>
        <v>0</v>
      </c>
      <c r="BL284" s="18" t="s">
        <v>296</v>
      </c>
      <c r="BM284" s="190" t="s">
        <v>1051</v>
      </c>
    </row>
    <row r="285" s="2" customFormat="1">
      <c r="A285" s="37"/>
      <c r="B285" s="38"/>
      <c r="C285" s="37"/>
      <c r="D285" s="192" t="s">
        <v>167</v>
      </c>
      <c r="E285" s="37"/>
      <c r="F285" s="193" t="s">
        <v>1050</v>
      </c>
      <c r="G285" s="37"/>
      <c r="H285" s="37"/>
      <c r="I285" s="194"/>
      <c r="J285" s="37"/>
      <c r="K285" s="37"/>
      <c r="L285" s="38"/>
      <c r="M285" s="195"/>
      <c r="N285" s="196"/>
      <c r="O285" s="76"/>
      <c r="P285" s="76"/>
      <c r="Q285" s="76"/>
      <c r="R285" s="76"/>
      <c r="S285" s="76"/>
      <c r="T285" s="77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8" t="s">
        <v>167</v>
      </c>
      <c r="AU285" s="18" t="s">
        <v>91</v>
      </c>
    </row>
    <row r="286" s="2" customFormat="1" ht="24.15" customHeight="1">
      <c r="A286" s="37"/>
      <c r="B286" s="178"/>
      <c r="C286" s="227" t="s">
        <v>786</v>
      </c>
      <c r="D286" s="227" t="s">
        <v>549</v>
      </c>
      <c r="E286" s="228" t="s">
        <v>1052</v>
      </c>
      <c r="F286" s="229" t="s">
        <v>1053</v>
      </c>
      <c r="G286" s="230" t="s">
        <v>295</v>
      </c>
      <c r="H286" s="231">
        <v>2</v>
      </c>
      <c r="I286" s="232"/>
      <c r="J286" s="233">
        <f>ROUND(I286*H286,2)</f>
        <v>0</v>
      </c>
      <c r="K286" s="229" t="s">
        <v>1</v>
      </c>
      <c r="L286" s="234"/>
      <c r="M286" s="235" t="s">
        <v>1</v>
      </c>
      <c r="N286" s="236" t="s">
        <v>47</v>
      </c>
      <c r="O286" s="76"/>
      <c r="P286" s="188">
        <f>O286*H286</f>
        <v>0</v>
      </c>
      <c r="Q286" s="188">
        <v>0.0080000000000000002</v>
      </c>
      <c r="R286" s="188">
        <f>Q286*H286</f>
        <v>0.016</v>
      </c>
      <c r="S286" s="188">
        <v>0</v>
      </c>
      <c r="T286" s="189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190" t="s">
        <v>586</v>
      </c>
      <c r="AT286" s="190" t="s">
        <v>549</v>
      </c>
      <c r="AU286" s="190" t="s">
        <v>91</v>
      </c>
      <c r="AY286" s="18" t="s">
        <v>160</v>
      </c>
      <c r="BE286" s="191">
        <f>IF(N286="základní",J286,0)</f>
        <v>0</v>
      </c>
      <c r="BF286" s="191">
        <f>IF(N286="snížená",J286,0)</f>
        <v>0</v>
      </c>
      <c r="BG286" s="191">
        <f>IF(N286="zákl. přenesená",J286,0)</f>
        <v>0</v>
      </c>
      <c r="BH286" s="191">
        <f>IF(N286="sníž. přenesená",J286,0)</f>
        <v>0</v>
      </c>
      <c r="BI286" s="191">
        <f>IF(N286="nulová",J286,0)</f>
        <v>0</v>
      </c>
      <c r="BJ286" s="18" t="s">
        <v>89</v>
      </c>
      <c r="BK286" s="191">
        <f>ROUND(I286*H286,2)</f>
        <v>0</v>
      </c>
      <c r="BL286" s="18" t="s">
        <v>296</v>
      </c>
      <c r="BM286" s="190" t="s">
        <v>1054</v>
      </c>
    </row>
    <row r="287" s="2" customFormat="1">
      <c r="A287" s="37"/>
      <c r="B287" s="38"/>
      <c r="C287" s="37"/>
      <c r="D287" s="192" t="s">
        <v>167</v>
      </c>
      <c r="E287" s="37"/>
      <c r="F287" s="193" t="s">
        <v>1055</v>
      </c>
      <c r="G287" s="37"/>
      <c r="H287" s="37"/>
      <c r="I287" s="194"/>
      <c r="J287" s="37"/>
      <c r="K287" s="37"/>
      <c r="L287" s="38"/>
      <c r="M287" s="195"/>
      <c r="N287" s="196"/>
      <c r="O287" s="76"/>
      <c r="P287" s="76"/>
      <c r="Q287" s="76"/>
      <c r="R287" s="76"/>
      <c r="S287" s="76"/>
      <c r="T287" s="77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8" t="s">
        <v>167</v>
      </c>
      <c r="AU287" s="18" t="s">
        <v>91</v>
      </c>
    </row>
    <row r="288" s="2" customFormat="1" ht="24.15" customHeight="1">
      <c r="A288" s="37"/>
      <c r="B288" s="178"/>
      <c r="C288" s="227" t="s">
        <v>1056</v>
      </c>
      <c r="D288" s="227" t="s">
        <v>549</v>
      </c>
      <c r="E288" s="228" t="s">
        <v>1057</v>
      </c>
      <c r="F288" s="229" t="s">
        <v>1058</v>
      </c>
      <c r="G288" s="230" t="s">
        <v>295</v>
      </c>
      <c r="H288" s="231">
        <v>1</v>
      </c>
      <c r="I288" s="232"/>
      <c r="J288" s="233">
        <f>ROUND(I288*H288,2)</f>
        <v>0</v>
      </c>
      <c r="K288" s="229" t="s">
        <v>1</v>
      </c>
      <c r="L288" s="234"/>
      <c r="M288" s="235" t="s">
        <v>1</v>
      </c>
      <c r="N288" s="236" t="s">
        <v>47</v>
      </c>
      <c r="O288" s="76"/>
      <c r="P288" s="188">
        <f>O288*H288</f>
        <v>0</v>
      </c>
      <c r="Q288" s="188">
        <v>0.01</v>
      </c>
      <c r="R288" s="188">
        <f>Q288*H288</f>
        <v>0.01</v>
      </c>
      <c r="S288" s="188">
        <v>0</v>
      </c>
      <c r="T288" s="189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190" t="s">
        <v>586</v>
      </c>
      <c r="AT288" s="190" t="s">
        <v>549</v>
      </c>
      <c r="AU288" s="190" t="s">
        <v>91</v>
      </c>
      <c r="AY288" s="18" t="s">
        <v>160</v>
      </c>
      <c r="BE288" s="191">
        <f>IF(N288="základní",J288,0)</f>
        <v>0</v>
      </c>
      <c r="BF288" s="191">
        <f>IF(N288="snížená",J288,0)</f>
        <v>0</v>
      </c>
      <c r="BG288" s="191">
        <f>IF(N288="zákl. přenesená",J288,0)</f>
        <v>0</v>
      </c>
      <c r="BH288" s="191">
        <f>IF(N288="sníž. přenesená",J288,0)</f>
        <v>0</v>
      </c>
      <c r="BI288" s="191">
        <f>IF(N288="nulová",J288,0)</f>
        <v>0</v>
      </c>
      <c r="BJ288" s="18" t="s">
        <v>89</v>
      </c>
      <c r="BK288" s="191">
        <f>ROUND(I288*H288,2)</f>
        <v>0</v>
      </c>
      <c r="BL288" s="18" t="s">
        <v>296</v>
      </c>
      <c r="BM288" s="190" t="s">
        <v>1059</v>
      </c>
    </row>
    <row r="289" s="2" customFormat="1">
      <c r="A289" s="37"/>
      <c r="B289" s="38"/>
      <c r="C289" s="37"/>
      <c r="D289" s="192" t="s">
        <v>167</v>
      </c>
      <c r="E289" s="37"/>
      <c r="F289" s="193" t="s">
        <v>1058</v>
      </c>
      <c r="G289" s="37"/>
      <c r="H289" s="37"/>
      <c r="I289" s="194"/>
      <c r="J289" s="37"/>
      <c r="K289" s="37"/>
      <c r="L289" s="38"/>
      <c r="M289" s="195"/>
      <c r="N289" s="196"/>
      <c r="O289" s="76"/>
      <c r="P289" s="76"/>
      <c r="Q289" s="76"/>
      <c r="R289" s="76"/>
      <c r="S289" s="76"/>
      <c r="T289" s="77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8" t="s">
        <v>167</v>
      </c>
      <c r="AU289" s="18" t="s">
        <v>91</v>
      </c>
    </row>
    <row r="290" s="2" customFormat="1" ht="24.15" customHeight="1">
      <c r="A290" s="37"/>
      <c r="B290" s="178"/>
      <c r="C290" s="227" t="s">
        <v>1060</v>
      </c>
      <c r="D290" s="227" t="s">
        <v>549</v>
      </c>
      <c r="E290" s="228" t="s">
        <v>1061</v>
      </c>
      <c r="F290" s="229" t="s">
        <v>1062</v>
      </c>
      <c r="G290" s="230" t="s">
        <v>295</v>
      </c>
      <c r="H290" s="231">
        <v>2</v>
      </c>
      <c r="I290" s="232"/>
      <c r="J290" s="233">
        <f>ROUND(I290*H290,2)</f>
        <v>0</v>
      </c>
      <c r="K290" s="229" t="s">
        <v>1</v>
      </c>
      <c r="L290" s="234"/>
      <c r="M290" s="235" t="s">
        <v>1</v>
      </c>
      <c r="N290" s="236" t="s">
        <v>47</v>
      </c>
      <c r="O290" s="76"/>
      <c r="P290" s="188">
        <f>O290*H290</f>
        <v>0</v>
      </c>
      <c r="Q290" s="188">
        <v>0.0030000000000000001</v>
      </c>
      <c r="R290" s="188">
        <f>Q290*H290</f>
        <v>0.0060000000000000001</v>
      </c>
      <c r="S290" s="188">
        <v>0</v>
      </c>
      <c r="T290" s="189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190" t="s">
        <v>586</v>
      </c>
      <c r="AT290" s="190" t="s">
        <v>549</v>
      </c>
      <c r="AU290" s="190" t="s">
        <v>91</v>
      </c>
      <c r="AY290" s="18" t="s">
        <v>160</v>
      </c>
      <c r="BE290" s="191">
        <f>IF(N290="základní",J290,0)</f>
        <v>0</v>
      </c>
      <c r="BF290" s="191">
        <f>IF(N290="snížená",J290,0)</f>
        <v>0</v>
      </c>
      <c r="BG290" s="191">
        <f>IF(N290="zákl. přenesená",J290,0)</f>
        <v>0</v>
      </c>
      <c r="BH290" s="191">
        <f>IF(N290="sníž. přenesená",J290,0)</f>
        <v>0</v>
      </c>
      <c r="BI290" s="191">
        <f>IF(N290="nulová",J290,0)</f>
        <v>0</v>
      </c>
      <c r="BJ290" s="18" t="s">
        <v>89</v>
      </c>
      <c r="BK290" s="191">
        <f>ROUND(I290*H290,2)</f>
        <v>0</v>
      </c>
      <c r="BL290" s="18" t="s">
        <v>296</v>
      </c>
      <c r="BM290" s="190" t="s">
        <v>1063</v>
      </c>
    </row>
    <row r="291" s="2" customFormat="1">
      <c r="A291" s="37"/>
      <c r="B291" s="38"/>
      <c r="C291" s="37"/>
      <c r="D291" s="192" t="s">
        <v>167</v>
      </c>
      <c r="E291" s="37"/>
      <c r="F291" s="193" t="s">
        <v>1062</v>
      </c>
      <c r="G291" s="37"/>
      <c r="H291" s="37"/>
      <c r="I291" s="194"/>
      <c r="J291" s="37"/>
      <c r="K291" s="37"/>
      <c r="L291" s="38"/>
      <c r="M291" s="195"/>
      <c r="N291" s="196"/>
      <c r="O291" s="76"/>
      <c r="P291" s="76"/>
      <c r="Q291" s="76"/>
      <c r="R291" s="76"/>
      <c r="S291" s="76"/>
      <c r="T291" s="77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8" t="s">
        <v>167</v>
      </c>
      <c r="AU291" s="18" t="s">
        <v>91</v>
      </c>
    </row>
    <row r="292" s="2" customFormat="1" ht="16.5" customHeight="1">
      <c r="A292" s="37"/>
      <c r="B292" s="178"/>
      <c r="C292" s="227" t="s">
        <v>1064</v>
      </c>
      <c r="D292" s="227" t="s">
        <v>549</v>
      </c>
      <c r="E292" s="228" t="s">
        <v>1065</v>
      </c>
      <c r="F292" s="229" t="s">
        <v>1066</v>
      </c>
      <c r="G292" s="230" t="s">
        <v>295</v>
      </c>
      <c r="H292" s="231">
        <v>2</v>
      </c>
      <c r="I292" s="232"/>
      <c r="J292" s="233">
        <f>ROUND(I292*H292,2)</f>
        <v>0</v>
      </c>
      <c r="K292" s="229" t="s">
        <v>1</v>
      </c>
      <c r="L292" s="234"/>
      <c r="M292" s="235" t="s">
        <v>1</v>
      </c>
      <c r="N292" s="236" t="s">
        <v>47</v>
      </c>
      <c r="O292" s="76"/>
      <c r="P292" s="188">
        <f>O292*H292</f>
        <v>0</v>
      </c>
      <c r="Q292" s="188">
        <v>0.001</v>
      </c>
      <c r="R292" s="188">
        <f>Q292*H292</f>
        <v>0.002</v>
      </c>
      <c r="S292" s="188">
        <v>0</v>
      </c>
      <c r="T292" s="189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190" t="s">
        <v>586</v>
      </c>
      <c r="AT292" s="190" t="s">
        <v>549</v>
      </c>
      <c r="AU292" s="190" t="s">
        <v>91</v>
      </c>
      <c r="AY292" s="18" t="s">
        <v>160</v>
      </c>
      <c r="BE292" s="191">
        <f>IF(N292="základní",J292,0)</f>
        <v>0</v>
      </c>
      <c r="BF292" s="191">
        <f>IF(N292="snížená",J292,0)</f>
        <v>0</v>
      </c>
      <c r="BG292" s="191">
        <f>IF(N292="zákl. přenesená",J292,0)</f>
        <v>0</v>
      </c>
      <c r="BH292" s="191">
        <f>IF(N292="sníž. přenesená",J292,0)</f>
        <v>0</v>
      </c>
      <c r="BI292" s="191">
        <f>IF(N292="nulová",J292,0)</f>
        <v>0</v>
      </c>
      <c r="BJ292" s="18" t="s">
        <v>89</v>
      </c>
      <c r="BK292" s="191">
        <f>ROUND(I292*H292,2)</f>
        <v>0</v>
      </c>
      <c r="BL292" s="18" t="s">
        <v>296</v>
      </c>
      <c r="BM292" s="190" t="s">
        <v>1067</v>
      </c>
    </row>
    <row r="293" s="2" customFormat="1">
      <c r="A293" s="37"/>
      <c r="B293" s="38"/>
      <c r="C293" s="37"/>
      <c r="D293" s="192" t="s">
        <v>167</v>
      </c>
      <c r="E293" s="37"/>
      <c r="F293" s="193" t="s">
        <v>1066</v>
      </c>
      <c r="G293" s="37"/>
      <c r="H293" s="37"/>
      <c r="I293" s="194"/>
      <c r="J293" s="37"/>
      <c r="K293" s="37"/>
      <c r="L293" s="38"/>
      <c r="M293" s="195"/>
      <c r="N293" s="196"/>
      <c r="O293" s="76"/>
      <c r="P293" s="76"/>
      <c r="Q293" s="76"/>
      <c r="R293" s="76"/>
      <c r="S293" s="76"/>
      <c r="T293" s="77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8" t="s">
        <v>167</v>
      </c>
      <c r="AU293" s="18" t="s">
        <v>91</v>
      </c>
    </row>
    <row r="294" s="2" customFormat="1" ht="33" customHeight="1">
      <c r="A294" s="37"/>
      <c r="B294" s="178"/>
      <c r="C294" s="227" t="s">
        <v>1068</v>
      </c>
      <c r="D294" s="227" t="s">
        <v>549</v>
      </c>
      <c r="E294" s="228" t="s">
        <v>1069</v>
      </c>
      <c r="F294" s="229" t="s">
        <v>1070</v>
      </c>
      <c r="G294" s="230" t="s">
        <v>295</v>
      </c>
      <c r="H294" s="231">
        <v>1</v>
      </c>
      <c r="I294" s="232"/>
      <c r="J294" s="233">
        <f>ROUND(I294*H294,2)</f>
        <v>0</v>
      </c>
      <c r="K294" s="229" t="s">
        <v>1</v>
      </c>
      <c r="L294" s="234"/>
      <c r="M294" s="235" t="s">
        <v>1</v>
      </c>
      <c r="N294" s="236" t="s">
        <v>47</v>
      </c>
      <c r="O294" s="76"/>
      <c r="P294" s="188">
        <f>O294*H294</f>
        <v>0</v>
      </c>
      <c r="Q294" s="188">
        <v>0.001</v>
      </c>
      <c r="R294" s="188">
        <f>Q294*H294</f>
        <v>0.001</v>
      </c>
      <c r="S294" s="188">
        <v>0</v>
      </c>
      <c r="T294" s="189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190" t="s">
        <v>586</v>
      </c>
      <c r="AT294" s="190" t="s">
        <v>549</v>
      </c>
      <c r="AU294" s="190" t="s">
        <v>91</v>
      </c>
      <c r="AY294" s="18" t="s">
        <v>160</v>
      </c>
      <c r="BE294" s="191">
        <f>IF(N294="základní",J294,0)</f>
        <v>0</v>
      </c>
      <c r="BF294" s="191">
        <f>IF(N294="snížená",J294,0)</f>
        <v>0</v>
      </c>
      <c r="BG294" s="191">
        <f>IF(N294="zákl. přenesená",J294,0)</f>
        <v>0</v>
      </c>
      <c r="BH294" s="191">
        <f>IF(N294="sníž. přenesená",J294,0)</f>
        <v>0</v>
      </c>
      <c r="BI294" s="191">
        <f>IF(N294="nulová",J294,0)</f>
        <v>0</v>
      </c>
      <c r="BJ294" s="18" t="s">
        <v>89</v>
      </c>
      <c r="BK294" s="191">
        <f>ROUND(I294*H294,2)</f>
        <v>0</v>
      </c>
      <c r="BL294" s="18" t="s">
        <v>296</v>
      </c>
      <c r="BM294" s="190" t="s">
        <v>1071</v>
      </c>
    </row>
    <row r="295" s="2" customFormat="1">
      <c r="A295" s="37"/>
      <c r="B295" s="38"/>
      <c r="C295" s="37"/>
      <c r="D295" s="192" t="s">
        <v>167</v>
      </c>
      <c r="E295" s="37"/>
      <c r="F295" s="193" t="s">
        <v>1070</v>
      </c>
      <c r="G295" s="37"/>
      <c r="H295" s="37"/>
      <c r="I295" s="194"/>
      <c r="J295" s="37"/>
      <c r="K295" s="37"/>
      <c r="L295" s="38"/>
      <c r="M295" s="195"/>
      <c r="N295" s="196"/>
      <c r="O295" s="76"/>
      <c r="P295" s="76"/>
      <c r="Q295" s="76"/>
      <c r="R295" s="76"/>
      <c r="S295" s="76"/>
      <c r="T295" s="77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8" t="s">
        <v>167</v>
      </c>
      <c r="AU295" s="18" t="s">
        <v>91</v>
      </c>
    </row>
    <row r="296" s="2" customFormat="1" ht="16.5" customHeight="1">
      <c r="A296" s="37"/>
      <c r="B296" s="178"/>
      <c r="C296" s="179" t="s">
        <v>1072</v>
      </c>
      <c r="D296" s="179" t="s">
        <v>162</v>
      </c>
      <c r="E296" s="180" t="s">
        <v>1073</v>
      </c>
      <c r="F296" s="181" t="s">
        <v>1074</v>
      </c>
      <c r="G296" s="182" t="s">
        <v>295</v>
      </c>
      <c r="H296" s="183">
        <v>1</v>
      </c>
      <c r="I296" s="184"/>
      <c r="J296" s="185">
        <f>ROUND(I296*H296,2)</f>
        <v>0</v>
      </c>
      <c r="K296" s="181" t="s">
        <v>1</v>
      </c>
      <c r="L296" s="38"/>
      <c r="M296" s="186" t="s">
        <v>1</v>
      </c>
      <c r="N296" s="187" t="s">
        <v>47</v>
      </c>
      <c r="O296" s="76"/>
      <c r="P296" s="188">
        <f>O296*H296</f>
        <v>0</v>
      </c>
      <c r="Q296" s="188">
        <v>0.002</v>
      </c>
      <c r="R296" s="188">
        <f>Q296*H296</f>
        <v>0.002</v>
      </c>
      <c r="S296" s="188">
        <v>0</v>
      </c>
      <c r="T296" s="189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190" t="s">
        <v>296</v>
      </c>
      <c r="AT296" s="190" t="s">
        <v>162</v>
      </c>
      <c r="AU296" s="190" t="s">
        <v>91</v>
      </c>
      <c r="AY296" s="18" t="s">
        <v>160</v>
      </c>
      <c r="BE296" s="191">
        <f>IF(N296="základní",J296,0)</f>
        <v>0</v>
      </c>
      <c r="BF296" s="191">
        <f>IF(N296="snížená",J296,0)</f>
        <v>0</v>
      </c>
      <c r="BG296" s="191">
        <f>IF(N296="zákl. přenesená",J296,0)</f>
        <v>0</v>
      </c>
      <c r="BH296" s="191">
        <f>IF(N296="sníž. přenesená",J296,0)</f>
        <v>0</v>
      </c>
      <c r="BI296" s="191">
        <f>IF(N296="nulová",J296,0)</f>
        <v>0</v>
      </c>
      <c r="BJ296" s="18" t="s">
        <v>89</v>
      </c>
      <c r="BK296" s="191">
        <f>ROUND(I296*H296,2)</f>
        <v>0</v>
      </c>
      <c r="BL296" s="18" t="s">
        <v>296</v>
      </c>
      <c r="BM296" s="190" t="s">
        <v>1075</v>
      </c>
    </row>
    <row r="297" s="2" customFormat="1">
      <c r="A297" s="37"/>
      <c r="B297" s="38"/>
      <c r="C297" s="37"/>
      <c r="D297" s="192" t="s">
        <v>167</v>
      </c>
      <c r="E297" s="37"/>
      <c r="F297" s="193" t="s">
        <v>1074</v>
      </c>
      <c r="G297" s="37"/>
      <c r="H297" s="37"/>
      <c r="I297" s="194"/>
      <c r="J297" s="37"/>
      <c r="K297" s="37"/>
      <c r="L297" s="38"/>
      <c r="M297" s="195"/>
      <c r="N297" s="196"/>
      <c r="O297" s="76"/>
      <c r="P297" s="76"/>
      <c r="Q297" s="76"/>
      <c r="R297" s="76"/>
      <c r="S297" s="76"/>
      <c r="T297" s="77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8" t="s">
        <v>167</v>
      </c>
      <c r="AU297" s="18" t="s">
        <v>91</v>
      </c>
    </row>
    <row r="298" s="2" customFormat="1" ht="24.15" customHeight="1">
      <c r="A298" s="37"/>
      <c r="B298" s="178"/>
      <c r="C298" s="227" t="s">
        <v>1076</v>
      </c>
      <c r="D298" s="227" t="s">
        <v>549</v>
      </c>
      <c r="E298" s="228" t="s">
        <v>1077</v>
      </c>
      <c r="F298" s="229" t="s">
        <v>1078</v>
      </c>
      <c r="G298" s="230" t="s">
        <v>295</v>
      </c>
      <c r="H298" s="231">
        <v>1</v>
      </c>
      <c r="I298" s="232"/>
      <c r="J298" s="233">
        <f>ROUND(I298*H298,2)</f>
        <v>0</v>
      </c>
      <c r="K298" s="229" t="s">
        <v>1</v>
      </c>
      <c r="L298" s="234"/>
      <c r="M298" s="235" t="s">
        <v>1</v>
      </c>
      <c r="N298" s="236" t="s">
        <v>47</v>
      </c>
      <c r="O298" s="76"/>
      <c r="P298" s="188">
        <f>O298*H298</f>
        <v>0</v>
      </c>
      <c r="Q298" s="188">
        <v>0.01</v>
      </c>
      <c r="R298" s="188">
        <f>Q298*H298</f>
        <v>0.01</v>
      </c>
      <c r="S298" s="188">
        <v>0</v>
      </c>
      <c r="T298" s="189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190" t="s">
        <v>586</v>
      </c>
      <c r="AT298" s="190" t="s">
        <v>549</v>
      </c>
      <c r="AU298" s="190" t="s">
        <v>91</v>
      </c>
      <c r="AY298" s="18" t="s">
        <v>160</v>
      </c>
      <c r="BE298" s="191">
        <f>IF(N298="základní",J298,0)</f>
        <v>0</v>
      </c>
      <c r="BF298" s="191">
        <f>IF(N298="snížená",J298,0)</f>
        <v>0</v>
      </c>
      <c r="BG298" s="191">
        <f>IF(N298="zákl. přenesená",J298,0)</f>
        <v>0</v>
      </c>
      <c r="BH298" s="191">
        <f>IF(N298="sníž. přenesená",J298,0)</f>
        <v>0</v>
      </c>
      <c r="BI298" s="191">
        <f>IF(N298="nulová",J298,0)</f>
        <v>0</v>
      </c>
      <c r="BJ298" s="18" t="s">
        <v>89</v>
      </c>
      <c r="BK298" s="191">
        <f>ROUND(I298*H298,2)</f>
        <v>0</v>
      </c>
      <c r="BL298" s="18" t="s">
        <v>296</v>
      </c>
      <c r="BM298" s="190" t="s">
        <v>1079</v>
      </c>
    </row>
    <row r="299" s="2" customFormat="1">
      <c r="A299" s="37"/>
      <c r="B299" s="38"/>
      <c r="C299" s="37"/>
      <c r="D299" s="192" t="s">
        <v>167</v>
      </c>
      <c r="E299" s="37"/>
      <c r="F299" s="193" t="s">
        <v>1080</v>
      </c>
      <c r="G299" s="37"/>
      <c r="H299" s="37"/>
      <c r="I299" s="194"/>
      <c r="J299" s="37"/>
      <c r="K299" s="37"/>
      <c r="L299" s="38"/>
      <c r="M299" s="195"/>
      <c r="N299" s="196"/>
      <c r="O299" s="76"/>
      <c r="P299" s="76"/>
      <c r="Q299" s="76"/>
      <c r="R299" s="76"/>
      <c r="S299" s="76"/>
      <c r="T299" s="77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8" t="s">
        <v>167</v>
      </c>
      <c r="AU299" s="18" t="s">
        <v>91</v>
      </c>
    </row>
    <row r="300" s="2" customFormat="1" ht="16.5" customHeight="1">
      <c r="A300" s="37"/>
      <c r="B300" s="178"/>
      <c r="C300" s="179" t="s">
        <v>1081</v>
      </c>
      <c r="D300" s="179" t="s">
        <v>162</v>
      </c>
      <c r="E300" s="180" t="s">
        <v>1082</v>
      </c>
      <c r="F300" s="181" t="s">
        <v>1083</v>
      </c>
      <c r="G300" s="182" t="s">
        <v>220</v>
      </c>
      <c r="H300" s="183">
        <v>1</v>
      </c>
      <c r="I300" s="184"/>
      <c r="J300" s="185">
        <f>ROUND(I300*H300,2)</f>
        <v>0</v>
      </c>
      <c r="K300" s="181" t="s">
        <v>245</v>
      </c>
      <c r="L300" s="38"/>
      <c r="M300" s="186" t="s">
        <v>1</v>
      </c>
      <c r="N300" s="187" t="s">
        <v>47</v>
      </c>
      <c r="O300" s="76"/>
      <c r="P300" s="188">
        <f>O300*H300</f>
        <v>0</v>
      </c>
      <c r="Q300" s="188">
        <v>0.0011199999999999999</v>
      </c>
      <c r="R300" s="188">
        <f>Q300*H300</f>
        <v>0.0011199999999999999</v>
      </c>
      <c r="S300" s="188">
        <v>0</v>
      </c>
      <c r="T300" s="189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190" t="s">
        <v>296</v>
      </c>
      <c r="AT300" s="190" t="s">
        <v>162</v>
      </c>
      <c r="AU300" s="190" t="s">
        <v>91</v>
      </c>
      <c r="AY300" s="18" t="s">
        <v>160</v>
      </c>
      <c r="BE300" s="191">
        <f>IF(N300="základní",J300,0)</f>
        <v>0</v>
      </c>
      <c r="BF300" s="191">
        <f>IF(N300="snížená",J300,0)</f>
        <v>0</v>
      </c>
      <c r="BG300" s="191">
        <f>IF(N300="zákl. přenesená",J300,0)</f>
        <v>0</v>
      </c>
      <c r="BH300" s="191">
        <f>IF(N300="sníž. přenesená",J300,0)</f>
        <v>0</v>
      </c>
      <c r="BI300" s="191">
        <f>IF(N300="nulová",J300,0)</f>
        <v>0</v>
      </c>
      <c r="BJ300" s="18" t="s">
        <v>89</v>
      </c>
      <c r="BK300" s="191">
        <f>ROUND(I300*H300,2)</f>
        <v>0</v>
      </c>
      <c r="BL300" s="18" t="s">
        <v>296</v>
      </c>
      <c r="BM300" s="190" t="s">
        <v>1084</v>
      </c>
    </row>
    <row r="301" s="2" customFormat="1">
      <c r="A301" s="37"/>
      <c r="B301" s="38"/>
      <c r="C301" s="37"/>
      <c r="D301" s="192" t="s">
        <v>167</v>
      </c>
      <c r="E301" s="37"/>
      <c r="F301" s="193" t="s">
        <v>1085</v>
      </c>
      <c r="G301" s="37"/>
      <c r="H301" s="37"/>
      <c r="I301" s="194"/>
      <c r="J301" s="37"/>
      <c r="K301" s="37"/>
      <c r="L301" s="38"/>
      <c r="M301" s="195"/>
      <c r="N301" s="196"/>
      <c r="O301" s="76"/>
      <c r="P301" s="76"/>
      <c r="Q301" s="76"/>
      <c r="R301" s="76"/>
      <c r="S301" s="76"/>
      <c r="T301" s="77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8" t="s">
        <v>167</v>
      </c>
      <c r="AU301" s="18" t="s">
        <v>91</v>
      </c>
    </row>
    <row r="302" s="2" customFormat="1" ht="16.5" customHeight="1">
      <c r="A302" s="37"/>
      <c r="B302" s="178"/>
      <c r="C302" s="227" t="s">
        <v>1086</v>
      </c>
      <c r="D302" s="227" t="s">
        <v>549</v>
      </c>
      <c r="E302" s="228" t="s">
        <v>1087</v>
      </c>
      <c r="F302" s="229" t="s">
        <v>1088</v>
      </c>
      <c r="G302" s="230" t="s">
        <v>220</v>
      </c>
      <c r="H302" s="231">
        <v>1</v>
      </c>
      <c r="I302" s="232"/>
      <c r="J302" s="233">
        <f>ROUND(I302*H302,2)</f>
        <v>0</v>
      </c>
      <c r="K302" s="229" t="s">
        <v>1</v>
      </c>
      <c r="L302" s="234"/>
      <c r="M302" s="235" t="s">
        <v>1</v>
      </c>
      <c r="N302" s="236" t="s">
        <v>47</v>
      </c>
      <c r="O302" s="76"/>
      <c r="P302" s="188">
        <f>O302*H302</f>
        <v>0</v>
      </c>
      <c r="Q302" s="188">
        <v>0.00029999999999999997</v>
      </c>
      <c r="R302" s="188">
        <f>Q302*H302</f>
        <v>0.00029999999999999997</v>
      </c>
      <c r="S302" s="188">
        <v>0</v>
      </c>
      <c r="T302" s="189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190" t="s">
        <v>586</v>
      </c>
      <c r="AT302" s="190" t="s">
        <v>549</v>
      </c>
      <c r="AU302" s="190" t="s">
        <v>91</v>
      </c>
      <c r="AY302" s="18" t="s">
        <v>160</v>
      </c>
      <c r="BE302" s="191">
        <f>IF(N302="základní",J302,0)</f>
        <v>0</v>
      </c>
      <c r="BF302" s="191">
        <f>IF(N302="snížená",J302,0)</f>
        <v>0</v>
      </c>
      <c r="BG302" s="191">
        <f>IF(N302="zákl. přenesená",J302,0)</f>
        <v>0</v>
      </c>
      <c r="BH302" s="191">
        <f>IF(N302="sníž. přenesená",J302,0)</f>
        <v>0</v>
      </c>
      <c r="BI302" s="191">
        <f>IF(N302="nulová",J302,0)</f>
        <v>0</v>
      </c>
      <c r="BJ302" s="18" t="s">
        <v>89</v>
      </c>
      <c r="BK302" s="191">
        <f>ROUND(I302*H302,2)</f>
        <v>0</v>
      </c>
      <c r="BL302" s="18" t="s">
        <v>296</v>
      </c>
      <c r="BM302" s="190" t="s">
        <v>1089</v>
      </c>
    </row>
    <row r="303" s="2" customFormat="1">
      <c r="A303" s="37"/>
      <c r="B303" s="38"/>
      <c r="C303" s="37"/>
      <c r="D303" s="192" t="s">
        <v>167</v>
      </c>
      <c r="E303" s="37"/>
      <c r="F303" s="193" t="s">
        <v>1088</v>
      </c>
      <c r="G303" s="37"/>
      <c r="H303" s="37"/>
      <c r="I303" s="194"/>
      <c r="J303" s="37"/>
      <c r="K303" s="37"/>
      <c r="L303" s="38"/>
      <c r="M303" s="195"/>
      <c r="N303" s="196"/>
      <c r="O303" s="76"/>
      <c r="P303" s="76"/>
      <c r="Q303" s="76"/>
      <c r="R303" s="76"/>
      <c r="S303" s="76"/>
      <c r="T303" s="77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8" t="s">
        <v>167</v>
      </c>
      <c r="AU303" s="18" t="s">
        <v>91</v>
      </c>
    </row>
    <row r="304" s="2" customFormat="1" ht="24.15" customHeight="1">
      <c r="A304" s="37"/>
      <c r="B304" s="178"/>
      <c r="C304" s="179" t="s">
        <v>1090</v>
      </c>
      <c r="D304" s="179" t="s">
        <v>162</v>
      </c>
      <c r="E304" s="180" t="s">
        <v>1091</v>
      </c>
      <c r="F304" s="181" t="s">
        <v>1092</v>
      </c>
      <c r="G304" s="182" t="s">
        <v>220</v>
      </c>
      <c r="H304" s="183">
        <v>2</v>
      </c>
      <c r="I304" s="184"/>
      <c r="J304" s="185">
        <f>ROUND(I304*H304,2)</f>
        <v>0</v>
      </c>
      <c r="K304" s="181" t="s">
        <v>1</v>
      </c>
      <c r="L304" s="38"/>
      <c r="M304" s="186" t="s">
        <v>1</v>
      </c>
      <c r="N304" s="187" t="s">
        <v>47</v>
      </c>
      <c r="O304" s="76"/>
      <c r="P304" s="188">
        <f>O304*H304</f>
        <v>0</v>
      </c>
      <c r="Q304" s="188">
        <v>0.01023</v>
      </c>
      <c r="R304" s="188">
        <f>Q304*H304</f>
        <v>0.020459999999999999</v>
      </c>
      <c r="S304" s="188">
        <v>0</v>
      </c>
      <c r="T304" s="189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190" t="s">
        <v>296</v>
      </c>
      <c r="AT304" s="190" t="s">
        <v>162</v>
      </c>
      <c r="AU304" s="190" t="s">
        <v>91</v>
      </c>
      <c r="AY304" s="18" t="s">
        <v>160</v>
      </c>
      <c r="BE304" s="191">
        <f>IF(N304="základní",J304,0)</f>
        <v>0</v>
      </c>
      <c r="BF304" s="191">
        <f>IF(N304="snížená",J304,0)</f>
        <v>0</v>
      </c>
      <c r="BG304" s="191">
        <f>IF(N304="zákl. přenesená",J304,0)</f>
        <v>0</v>
      </c>
      <c r="BH304" s="191">
        <f>IF(N304="sníž. přenesená",J304,0)</f>
        <v>0</v>
      </c>
      <c r="BI304" s="191">
        <f>IF(N304="nulová",J304,0)</f>
        <v>0</v>
      </c>
      <c r="BJ304" s="18" t="s">
        <v>89</v>
      </c>
      <c r="BK304" s="191">
        <f>ROUND(I304*H304,2)</f>
        <v>0</v>
      </c>
      <c r="BL304" s="18" t="s">
        <v>296</v>
      </c>
      <c r="BM304" s="190" t="s">
        <v>1093</v>
      </c>
    </row>
    <row r="305" s="2" customFormat="1">
      <c r="A305" s="37"/>
      <c r="B305" s="38"/>
      <c r="C305" s="37"/>
      <c r="D305" s="192" t="s">
        <v>167</v>
      </c>
      <c r="E305" s="37"/>
      <c r="F305" s="193" t="s">
        <v>1094</v>
      </c>
      <c r="G305" s="37"/>
      <c r="H305" s="37"/>
      <c r="I305" s="194"/>
      <c r="J305" s="37"/>
      <c r="K305" s="37"/>
      <c r="L305" s="38"/>
      <c r="M305" s="195"/>
      <c r="N305" s="196"/>
      <c r="O305" s="76"/>
      <c r="P305" s="76"/>
      <c r="Q305" s="76"/>
      <c r="R305" s="76"/>
      <c r="S305" s="76"/>
      <c r="T305" s="77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8" t="s">
        <v>167</v>
      </c>
      <c r="AU305" s="18" t="s">
        <v>91</v>
      </c>
    </row>
    <row r="306" s="2" customFormat="1" ht="24.15" customHeight="1">
      <c r="A306" s="37"/>
      <c r="B306" s="178"/>
      <c r="C306" s="227" t="s">
        <v>1095</v>
      </c>
      <c r="D306" s="227" t="s">
        <v>549</v>
      </c>
      <c r="E306" s="228" t="s">
        <v>1096</v>
      </c>
      <c r="F306" s="229" t="s">
        <v>1097</v>
      </c>
      <c r="G306" s="230" t="s">
        <v>295</v>
      </c>
      <c r="H306" s="231">
        <v>2</v>
      </c>
      <c r="I306" s="232"/>
      <c r="J306" s="233">
        <f>ROUND(I306*H306,2)</f>
        <v>0</v>
      </c>
      <c r="K306" s="229" t="s">
        <v>1</v>
      </c>
      <c r="L306" s="234"/>
      <c r="M306" s="235" t="s">
        <v>1</v>
      </c>
      <c r="N306" s="236" t="s">
        <v>47</v>
      </c>
      <c r="O306" s="76"/>
      <c r="P306" s="188">
        <f>O306*H306</f>
        <v>0</v>
      </c>
      <c r="Q306" s="188">
        <v>0.050000000000000003</v>
      </c>
      <c r="R306" s="188">
        <f>Q306*H306</f>
        <v>0.10000000000000001</v>
      </c>
      <c r="S306" s="188">
        <v>0</v>
      </c>
      <c r="T306" s="189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190" t="s">
        <v>586</v>
      </c>
      <c r="AT306" s="190" t="s">
        <v>549</v>
      </c>
      <c r="AU306" s="190" t="s">
        <v>91</v>
      </c>
      <c r="AY306" s="18" t="s">
        <v>160</v>
      </c>
      <c r="BE306" s="191">
        <f>IF(N306="základní",J306,0)</f>
        <v>0</v>
      </c>
      <c r="BF306" s="191">
        <f>IF(N306="snížená",J306,0)</f>
        <v>0</v>
      </c>
      <c r="BG306" s="191">
        <f>IF(N306="zákl. přenesená",J306,0)</f>
        <v>0</v>
      </c>
      <c r="BH306" s="191">
        <f>IF(N306="sníž. přenesená",J306,0)</f>
        <v>0</v>
      </c>
      <c r="BI306" s="191">
        <f>IF(N306="nulová",J306,0)</f>
        <v>0</v>
      </c>
      <c r="BJ306" s="18" t="s">
        <v>89</v>
      </c>
      <c r="BK306" s="191">
        <f>ROUND(I306*H306,2)</f>
        <v>0</v>
      </c>
      <c r="BL306" s="18" t="s">
        <v>296</v>
      </c>
      <c r="BM306" s="190" t="s">
        <v>1098</v>
      </c>
    </row>
    <row r="307" s="2" customFormat="1">
      <c r="A307" s="37"/>
      <c r="B307" s="38"/>
      <c r="C307" s="37"/>
      <c r="D307" s="192" t="s">
        <v>167</v>
      </c>
      <c r="E307" s="37"/>
      <c r="F307" s="193" t="s">
        <v>1097</v>
      </c>
      <c r="G307" s="37"/>
      <c r="H307" s="37"/>
      <c r="I307" s="194"/>
      <c r="J307" s="37"/>
      <c r="K307" s="37"/>
      <c r="L307" s="38"/>
      <c r="M307" s="195"/>
      <c r="N307" s="196"/>
      <c r="O307" s="76"/>
      <c r="P307" s="76"/>
      <c r="Q307" s="76"/>
      <c r="R307" s="76"/>
      <c r="S307" s="76"/>
      <c r="T307" s="77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8" t="s">
        <v>167</v>
      </c>
      <c r="AU307" s="18" t="s">
        <v>91</v>
      </c>
    </row>
    <row r="308" s="2" customFormat="1" ht="37.8" customHeight="1">
      <c r="A308" s="37"/>
      <c r="B308" s="178"/>
      <c r="C308" s="179" t="s">
        <v>1099</v>
      </c>
      <c r="D308" s="179" t="s">
        <v>162</v>
      </c>
      <c r="E308" s="180" t="s">
        <v>1100</v>
      </c>
      <c r="F308" s="181" t="s">
        <v>1101</v>
      </c>
      <c r="G308" s="182" t="s">
        <v>220</v>
      </c>
      <c r="H308" s="183">
        <v>2</v>
      </c>
      <c r="I308" s="184"/>
      <c r="J308" s="185">
        <f>ROUND(I308*H308,2)</f>
        <v>0</v>
      </c>
      <c r="K308" s="181" t="s">
        <v>245</v>
      </c>
      <c r="L308" s="38"/>
      <c r="M308" s="186" t="s">
        <v>1</v>
      </c>
      <c r="N308" s="187" t="s">
        <v>47</v>
      </c>
      <c r="O308" s="76"/>
      <c r="P308" s="188">
        <f>O308*H308</f>
        <v>0</v>
      </c>
      <c r="Q308" s="188">
        <v>0.0068300000000000001</v>
      </c>
      <c r="R308" s="188">
        <f>Q308*H308</f>
        <v>0.01366</v>
      </c>
      <c r="S308" s="188">
        <v>0</v>
      </c>
      <c r="T308" s="189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190" t="s">
        <v>296</v>
      </c>
      <c r="AT308" s="190" t="s">
        <v>162</v>
      </c>
      <c r="AU308" s="190" t="s">
        <v>91</v>
      </c>
      <c r="AY308" s="18" t="s">
        <v>160</v>
      </c>
      <c r="BE308" s="191">
        <f>IF(N308="základní",J308,0)</f>
        <v>0</v>
      </c>
      <c r="BF308" s="191">
        <f>IF(N308="snížená",J308,0)</f>
        <v>0</v>
      </c>
      <c r="BG308" s="191">
        <f>IF(N308="zákl. přenesená",J308,0)</f>
        <v>0</v>
      </c>
      <c r="BH308" s="191">
        <f>IF(N308="sníž. přenesená",J308,0)</f>
        <v>0</v>
      </c>
      <c r="BI308" s="191">
        <f>IF(N308="nulová",J308,0)</f>
        <v>0</v>
      </c>
      <c r="BJ308" s="18" t="s">
        <v>89</v>
      </c>
      <c r="BK308" s="191">
        <f>ROUND(I308*H308,2)</f>
        <v>0</v>
      </c>
      <c r="BL308" s="18" t="s">
        <v>296</v>
      </c>
      <c r="BM308" s="190" t="s">
        <v>1102</v>
      </c>
    </row>
    <row r="309" s="2" customFormat="1">
      <c r="A309" s="37"/>
      <c r="B309" s="38"/>
      <c r="C309" s="37"/>
      <c r="D309" s="192" t="s">
        <v>167</v>
      </c>
      <c r="E309" s="37"/>
      <c r="F309" s="193" t="s">
        <v>1103</v>
      </c>
      <c r="G309" s="37"/>
      <c r="H309" s="37"/>
      <c r="I309" s="194"/>
      <c r="J309" s="37"/>
      <c r="K309" s="37"/>
      <c r="L309" s="38"/>
      <c r="M309" s="195"/>
      <c r="N309" s="196"/>
      <c r="O309" s="76"/>
      <c r="P309" s="76"/>
      <c r="Q309" s="76"/>
      <c r="R309" s="76"/>
      <c r="S309" s="76"/>
      <c r="T309" s="77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8" t="s">
        <v>167</v>
      </c>
      <c r="AU309" s="18" t="s">
        <v>91</v>
      </c>
    </row>
    <row r="310" s="2" customFormat="1" ht="37.8" customHeight="1">
      <c r="A310" s="37"/>
      <c r="B310" s="178"/>
      <c r="C310" s="179" t="s">
        <v>1104</v>
      </c>
      <c r="D310" s="179" t="s">
        <v>162</v>
      </c>
      <c r="E310" s="180" t="s">
        <v>1105</v>
      </c>
      <c r="F310" s="181" t="s">
        <v>1106</v>
      </c>
      <c r="G310" s="182" t="s">
        <v>220</v>
      </c>
      <c r="H310" s="183">
        <v>2</v>
      </c>
      <c r="I310" s="184"/>
      <c r="J310" s="185">
        <f>ROUND(I310*H310,2)</f>
        <v>0</v>
      </c>
      <c r="K310" s="181" t="s">
        <v>245</v>
      </c>
      <c r="L310" s="38"/>
      <c r="M310" s="186" t="s">
        <v>1</v>
      </c>
      <c r="N310" s="187" t="s">
        <v>47</v>
      </c>
      <c r="O310" s="76"/>
      <c r="P310" s="188">
        <f>O310*H310</f>
        <v>0</v>
      </c>
      <c r="Q310" s="188">
        <v>0.05287</v>
      </c>
      <c r="R310" s="188">
        <f>Q310*H310</f>
        <v>0.10574</v>
      </c>
      <c r="S310" s="188">
        <v>0</v>
      </c>
      <c r="T310" s="189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190" t="s">
        <v>296</v>
      </c>
      <c r="AT310" s="190" t="s">
        <v>162</v>
      </c>
      <c r="AU310" s="190" t="s">
        <v>91</v>
      </c>
      <c r="AY310" s="18" t="s">
        <v>160</v>
      </c>
      <c r="BE310" s="191">
        <f>IF(N310="základní",J310,0)</f>
        <v>0</v>
      </c>
      <c r="BF310" s="191">
        <f>IF(N310="snížená",J310,0)</f>
        <v>0</v>
      </c>
      <c r="BG310" s="191">
        <f>IF(N310="zákl. přenesená",J310,0)</f>
        <v>0</v>
      </c>
      <c r="BH310" s="191">
        <f>IF(N310="sníž. přenesená",J310,0)</f>
        <v>0</v>
      </c>
      <c r="BI310" s="191">
        <f>IF(N310="nulová",J310,0)</f>
        <v>0</v>
      </c>
      <c r="BJ310" s="18" t="s">
        <v>89</v>
      </c>
      <c r="BK310" s="191">
        <f>ROUND(I310*H310,2)</f>
        <v>0</v>
      </c>
      <c r="BL310" s="18" t="s">
        <v>296</v>
      </c>
      <c r="BM310" s="190" t="s">
        <v>1107</v>
      </c>
    </row>
    <row r="311" s="2" customFormat="1">
      <c r="A311" s="37"/>
      <c r="B311" s="38"/>
      <c r="C311" s="37"/>
      <c r="D311" s="192" t="s">
        <v>167</v>
      </c>
      <c r="E311" s="37"/>
      <c r="F311" s="193" t="s">
        <v>1108</v>
      </c>
      <c r="G311" s="37"/>
      <c r="H311" s="37"/>
      <c r="I311" s="194"/>
      <c r="J311" s="37"/>
      <c r="K311" s="37"/>
      <c r="L311" s="38"/>
      <c r="M311" s="195"/>
      <c r="N311" s="196"/>
      <c r="O311" s="76"/>
      <c r="P311" s="76"/>
      <c r="Q311" s="76"/>
      <c r="R311" s="76"/>
      <c r="S311" s="76"/>
      <c r="T311" s="77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8" t="s">
        <v>167</v>
      </c>
      <c r="AU311" s="18" t="s">
        <v>91</v>
      </c>
    </row>
    <row r="312" s="2" customFormat="1" ht="24.15" customHeight="1">
      <c r="A312" s="37"/>
      <c r="B312" s="178"/>
      <c r="C312" s="179" t="s">
        <v>1109</v>
      </c>
      <c r="D312" s="179" t="s">
        <v>162</v>
      </c>
      <c r="E312" s="180" t="s">
        <v>1110</v>
      </c>
      <c r="F312" s="181" t="s">
        <v>1111</v>
      </c>
      <c r="G312" s="182" t="s">
        <v>295</v>
      </c>
      <c r="H312" s="183">
        <v>2</v>
      </c>
      <c r="I312" s="184"/>
      <c r="J312" s="185">
        <f>ROUND(I312*H312,2)</f>
        <v>0</v>
      </c>
      <c r="K312" s="181" t="s">
        <v>245</v>
      </c>
      <c r="L312" s="38"/>
      <c r="M312" s="186" t="s">
        <v>1</v>
      </c>
      <c r="N312" s="187" t="s">
        <v>47</v>
      </c>
      <c r="O312" s="76"/>
      <c r="P312" s="188">
        <f>O312*H312</f>
        <v>0</v>
      </c>
      <c r="Q312" s="188">
        <v>0.00067000000000000002</v>
      </c>
      <c r="R312" s="188">
        <f>Q312*H312</f>
        <v>0.0013400000000000001</v>
      </c>
      <c r="S312" s="188">
        <v>0</v>
      </c>
      <c r="T312" s="189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190" t="s">
        <v>296</v>
      </c>
      <c r="AT312" s="190" t="s">
        <v>162</v>
      </c>
      <c r="AU312" s="190" t="s">
        <v>91</v>
      </c>
      <c r="AY312" s="18" t="s">
        <v>160</v>
      </c>
      <c r="BE312" s="191">
        <f>IF(N312="základní",J312,0)</f>
        <v>0</v>
      </c>
      <c r="BF312" s="191">
        <f>IF(N312="snížená",J312,0)</f>
        <v>0</v>
      </c>
      <c r="BG312" s="191">
        <f>IF(N312="zákl. přenesená",J312,0)</f>
        <v>0</v>
      </c>
      <c r="BH312" s="191">
        <f>IF(N312="sníž. přenesená",J312,0)</f>
        <v>0</v>
      </c>
      <c r="BI312" s="191">
        <f>IF(N312="nulová",J312,0)</f>
        <v>0</v>
      </c>
      <c r="BJ312" s="18" t="s">
        <v>89</v>
      </c>
      <c r="BK312" s="191">
        <f>ROUND(I312*H312,2)</f>
        <v>0</v>
      </c>
      <c r="BL312" s="18" t="s">
        <v>296</v>
      </c>
      <c r="BM312" s="190" t="s">
        <v>1112</v>
      </c>
    </row>
    <row r="313" s="2" customFormat="1">
      <c r="A313" s="37"/>
      <c r="B313" s="38"/>
      <c r="C313" s="37"/>
      <c r="D313" s="192" t="s">
        <v>167</v>
      </c>
      <c r="E313" s="37"/>
      <c r="F313" s="193" t="s">
        <v>1113</v>
      </c>
      <c r="G313" s="37"/>
      <c r="H313" s="37"/>
      <c r="I313" s="194"/>
      <c r="J313" s="37"/>
      <c r="K313" s="37"/>
      <c r="L313" s="38"/>
      <c r="M313" s="195"/>
      <c r="N313" s="196"/>
      <c r="O313" s="76"/>
      <c r="P313" s="76"/>
      <c r="Q313" s="76"/>
      <c r="R313" s="76"/>
      <c r="S313" s="76"/>
      <c r="T313" s="77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8" t="s">
        <v>167</v>
      </c>
      <c r="AU313" s="18" t="s">
        <v>91</v>
      </c>
    </row>
    <row r="314" s="2" customFormat="1" ht="24.15" customHeight="1">
      <c r="A314" s="37"/>
      <c r="B314" s="178"/>
      <c r="C314" s="179" t="s">
        <v>1114</v>
      </c>
      <c r="D314" s="179" t="s">
        <v>162</v>
      </c>
      <c r="E314" s="180" t="s">
        <v>1115</v>
      </c>
      <c r="F314" s="181" t="s">
        <v>1116</v>
      </c>
      <c r="G314" s="182" t="s">
        <v>295</v>
      </c>
      <c r="H314" s="183">
        <v>2</v>
      </c>
      <c r="I314" s="184"/>
      <c r="J314" s="185">
        <f>ROUND(I314*H314,2)</f>
        <v>0</v>
      </c>
      <c r="K314" s="181" t="s">
        <v>245</v>
      </c>
      <c r="L314" s="38"/>
      <c r="M314" s="186" t="s">
        <v>1</v>
      </c>
      <c r="N314" s="187" t="s">
        <v>47</v>
      </c>
      <c r="O314" s="76"/>
      <c r="P314" s="188">
        <f>O314*H314</f>
        <v>0</v>
      </c>
      <c r="Q314" s="188">
        <v>0.00075000000000000002</v>
      </c>
      <c r="R314" s="188">
        <f>Q314*H314</f>
        <v>0.0015</v>
      </c>
      <c r="S314" s="188">
        <v>0</v>
      </c>
      <c r="T314" s="189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190" t="s">
        <v>296</v>
      </c>
      <c r="AT314" s="190" t="s">
        <v>162</v>
      </c>
      <c r="AU314" s="190" t="s">
        <v>91</v>
      </c>
      <c r="AY314" s="18" t="s">
        <v>160</v>
      </c>
      <c r="BE314" s="191">
        <f>IF(N314="základní",J314,0)</f>
        <v>0</v>
      </c>
      <c r="BF314" s="191">
        <f>IF(N314="snížená",J314,0)</f>
        <v>0</v>
      </c>
      <c r="BG314" s="191">
        <f>IF(N314="zákl. přenesená",J314,0)</f>
        <v>0</v>
      </c>
      <c r="BH314" s="191">
        <f>IF(N314="sníž. přenesená",J314,0)</f>
        <v>0</v>
      </c>
      <c r="BI314" s="191">
        <f>IF(N314="nulová",J314,0)</f>
        <v>0</v>
      </c>
      <c r="BJ314" s="18" t="s">
        <v>89</v>
      </c>
      <c r="BK314" s="191">
        <f>ROUND(I314*H314,2)</f>
        <v>0</v>
      </c>
      <c r="BL314" s="18" t="s">
        <v>296</v>
      </c>
      <c r="BM314" s="190" t="s">
        <v>1117</v>
      </c>
    </row>
    <row r="315" s="2" customFormat="1">
      <c r="A315" s="37"/>
      <c r="B315" s="38"/>
      <c r="C315" s="37"/>
      <c r="D315" s="192" t="s">
        <v>167</v>
      </c>
      <c r="E315" s="37"/>
      <c r="F315" s="193" t="s">
        <v>1118</v>
      </c>
      <c r="G315" s="37"/>
      <c r="H315" s="37"/>
      <c r="I315" s="194"/>
      <c r="J315" s="37"/>
      <c r="K315" s="37"/>
      <c r="L315" s="38"/>
      <c r="M315" s="195"/>
      <c r="N315" s="196"/>
      <c r="O315" s="76"/>
      <c r="P315" s="76"/>
      <c r="Q315" s="76"/>
      <c r="R315" s="76"/>
      <c r="S315" s="76"/>
      <c r="T315" s="77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18" t="s">
        <v>167</v>
      </c>
      <c r="AU315" s="18" t="s">
        <v>91</v>
      </c>
    </row>
    <row r="316" s="2" customFormat="1" ht="33" customHeight="1">
      <c r="A316" s="37"/>
      <c r="B316" s="178"/>
      <c r="C316" s="179" t="s">
        <v>1119</v>
      </c>
      <c r="D316" s="179" t="s">
        <v>162</v>
      </c>
      <c r="E316" s="180" t="s">
        <v>1120</v>
      </c>
      <c r="F316" s="181" t="s">
        <v>1121</v>
      </c>
      <c r="G316" s="182" t="s">
        <v>220</v>
      </c>
      <c r="H316" s="183">
        <v>1</v>
      </c>
      <c r="I316" s="184"/>
      <c r="J316" s="185">
        <f>ROUND(I316*H316,2)</f>
        <v>0</v>
      </c>
      <c r="K316" s="181" t="s">
        <v>245</v>
      </c>
      <c r="L316" s="38"/>
      <c r="M316" s="186" t="s">
        <v>1</v>
      </c>
      <c r="N316" s="187" t="s">
        <v>47</v>
      </c>
      <c r="O316" s="76"/>
      <c r="P316" s="188">
        <f>O316*H316</f>
        <v>0</v>
      </c>
      <c r="Q316" s="188">
        <v>0.0065900000000000004</v>
      </c>
      <c r="R316" s="188">
        <f>Q316*H316</f>
        <v>0.0065900000000000004</v>
      </c>
      <c r="S316" s="188">
        <v>0</v>
      </c>
      <c r="T316" s="189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190" t="s">
        <v>296</v>
      </c>
      <c r="AT316" s="190" t="s">
        <v>162</v>
      </c>
      <c r="AU316" s="190" t="s">
        <v>91</v>
      </c>
      <c r="AY316" s="18" t="s">
        <v>160</v>
      </c>
      <c r="BE316" s="191">
        <f>IF(N316="základní",J316,0)</f>
        <v>0</v>
      </c>
      <c r="BF316" s="191">
        <f>IF(N316="snížená",J316,0)</f>
        <v>0</v>
      </c>
      <c r="BG316" s="191">
        <f>IF(N316="zákl. přenesená",J316,0)</f>
        <v>0</v>
      </c>
      <c r="BH316" s="191">
        <f>IF(N316="sníž. přenesená",J316,0)</f>
        <v>0</v>
      </c>
      <c r="BI316" s="191">
        <f>IF(N316="nulová",J316,0)</f>
        <v>0</v>
      </c>
      <c r="BJ316" s="18" t="s">
        <v>89</v>
      </c>
      <c r="BK316" s="191">
        <f>ROUND(I316*H316,2)</f>
        <v>0</v>
      </c>
      <c r="BL316" s="18" t="s">
        <v>296</v>
      </c>
      <c r="BM316" s="190" t="s">
        <v>1122</v>
      </c>
    </row>
    <row r="317" s="2" customFormat="1">
      <c r="A317" s="37"/>
      <c r="B317" s="38"/>
      <c r="C317" s="37"/>
      <c r="D317" s="192" t="s">
        <v>167</v>
      </c>
      <c r="E317" s="37"/>
      <c r="F317" s="193" t="s">
        <v>1123</v>
      </c>
      <c r="G317" s="37"/>
      <c r="H317" s="37"/>
      <c r="I317" s="194"/>
      <c r="J317" s="37"/>
      <c r="K317" s="37"/>
      <c r="L317" s="38"/>
      <c r="M317" s="195"/>
      <c r="N317" s="196"/>
      <c r="O317" s="76"/>
      <c r="P317" s="76"/>
      <c r="Q317" s="76"/>
      <c r="R317" s="76"/>
      <c r="S317" s="76"/>
      <c r="T317" s="77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8" t="s">
        <v>167</v>
      </c>
      <c r="AU317" s="18" t="s">
        <v>91</v>
      </c>
    </row>
    <row r="318" s="2" customFormat="1" ht="33" customHeight="1">
      <c r="A318" s="37"/>
      <c r="B318" s="178"/>
      <c r="C318" s="179" t="s">
        <v>1124</v>
      </c>
      <c r="D318" s="179" t="s">
        <v>162</v>
      </c>
      <c r="E318" s="180" t="s">
        <v>1125</v>
      </c>
      <c r="F318" s="181" t="s">
        <v>1126</v>
      </c>
      <c r="G318" s="182" t="s">
        <v>220</v>
      </c>
      <c r="H318" s="183">
        <v>1</v>
      </c>
      <c r="I318" s="184"/>
      <c r="J318" s="185">
        <f>ROUND(I318*H318,2)</f>
        <v>0</v>
      </c>
      <c r="K318" s="181" t="s">
        <v>245</v>
      </c>
      <c r="L318" s="38"/>
      <c r="M318" s="186" t="s">
        <v>1</v>
      </c>
      <c r="N318" s="187" t="s">
        <v>47</v>
      </c>
      <c r="O318" s="76"/>
      <c r="P318" s="188">
        <f>O318*H318</f>
        <v>0</v>
      </c>
      <c r="Q318" s="188">
        <v>0.0065900000000000004</v>
      </c>
      <c r="R318" s="188">
        <f>Q318*H318</f>
        <v>0.0065900000000000004</v>
      </c>
      <c r="S318" s="188">
        <v>0</v>
      </c>
      <c r="T318" s="189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190" t="s">
        <v>296</v>
      </c>
      <c r="AT318" s="190" t="s">
        <v>162</v>
      </c>
      <c r="AU318" s="190" t="s">
        <v>91</v>
      </c>
      <c r="AY318" s="18" t="s">
        <v>160</v>
      </c>
      <c r="BE318" s="191">
        <f>IF(N318="základní",J318,0)</f>
        <v>0</v>
      </c>
      <c r="BF318" s="191">
        <f>IF(N318="snížená",J318,0)</f>
        <v>0</v>
      </c>
      <c r="BG318" s="191">
        <f>IF(N318="zákl. přenesená",J318,0)</f>
        <v>0</v>
      </c>
      <c r="BH318" s="191">
        <f>IF(N318="sníž. přenesená",J318,0)</f>
        <v>0</v>
      </c>
      <c r="BI318" s="191">
        <f>IF(N318="nulová",J318,0)</f>
        <v>0</v>
      </c>
      <c r="BJ318" s="18" t="s">
        <v>89</v>
      </c>
      <c r="BK318" s="191">
        <f>ROUND(I318*H318,2)</f>
        <v>0</v>
      </c>
      <c r="BL318" s="18" t="s">
        <v>296</v>
      </c>
      <c r="BM318" s="190" t="s">
        <v>1127</v>
      </c>
    </row>
    <row r="319" s="2" customFormat="1">
      <c r="A319" s="37"/>
      <c r="B319" s="38"/>
      <c r="C319" s="37"/>
      <c r="D319" s="192" t="s">
        <v>167</v>
      </c>
      <c r="E319" s="37"/>
      <c r="F319" s="193" t="s">
        <v>1128</v>
      </c>
      <c r="G319" s="37"/>
      <c r="H319" s="37"/>
      <c r="I319" s="194"/>
      <c r="J319" s="37"/>
      <c r="K319" s="37"/>
      <c r="L319" s="38"/>
      <c r="M319" s="195"/>
      <c r="N319" s="196"/>
      <c r="O319" s="76"/>
      <c r="P319" s="76"/>
      <c r="Q319" s="76"/>
      <c r="R319" s="76"/>
      <c r="S319" s="76"/>
      <c r="T319" s="77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18" t="s">
        <v>167</v>
      </c>
      <c r="AU319" s="18" t="s">
        <v>91</v>
      </c>
    </row>
    <row r="320" s="2" customFormat="1" ht="33" customHeight="1">
      <c r="A320" s="37"/>
      <c r="B320" s="178"/>
      <c r="C320" s="179" t="s">
        <v>1129</v>
      </c>
      <c r="D320" s="179" t="s">
        <v>162</v>
      </c>
      <c r="E320" s="180" t="s">
        <v>1130</v>
      </c>
      <c r="F320" s="181" t="s">
        <v>1131</v>
      </c>
      <c r="G320" s="182" t="s">
        <v>220</v>
      </c>
      <c r="H320" s="183">
        <v>2</v>
      </c>
      <c r="I320" s="184"/>
      <c r="J320" s="185">
        <f>ROUND(I320*H320,2)</f>
        <v>0</v>
      </c>
      <c r="K320" s="181" t="s">
        <v>245</v>
      </c>
      <c r="L320" s="38"/>
      <c r="M320" s="186" t="s">
        <v>1</v>
      </c>
      <c r="N320" s="187" t="s">
        <v>47</v>
      </c>
      <c r="O320" s="76"/>
      <c r="P320" s="188">
        <f>O320*H320</f>
        <v>0</v>
      </c>
      <c r="Q320" s="188">
        <v>0.0065900000000000004</v>
      </c>
      <c r="R320" s="188">
        <f>Q320*H320</f>
        <v>0.013180000000000001</v>
      </c>
      <c r="S320" s="188">
        <v>0</v>
      </c>
      <c r="T320" s="189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190" t="s">
        <v>296</v>
      </c>
      <c r="AT320" s="190" t="s">
        <v>162</v>
      </c>
      <c r="AU320" s="190" t="s">
        <v>91</v>
      </c>
      <c r="AY320" s="18" t="s">
        <v>160</v>
      </c>
      <c r="BE320" s="191">
        <f>IF(N320="základní",J320,0)</f>
        <v>0</v>
      </c>
      <c r="BF320" s="191">
        <f>IF(N320="snížená",J320,0)</f>
        <v>0</v>
      </c>
      <c r="BG320" s="191">
        <f>IF(N320="zákl. přenesená",J320,0)</f>
        <v>0</v>
      </c>
      <c r="BH320" s="191">
        <f>IF(N320="sníž. přenesená",J320,0)</f>
        <v>0</v>
      </c>
      <c r="BI320" s="191">
        <f>IF(N320="nulová",J320,0)</f>
        <v>0</v>
      </c>
      <c r="BJ320" s="18" t="s">
        <v>89</v>
      </c>
      <c r="BK320" s="191">
        <f>ROUND(I320*H320,2)</f>
        <v>0</v>
      </c>
      <c r="BL320" s="18" t="s">
        <v>296</v>
      </c>
      <c r="BM320" s="190" t="s">
        <v>1132</v>
      </c>
    </row>
    <row r="321" s="2" customFormat="1">
      <c r="A321" s="37"/>
      <c r="B321" s="38"/>
      <c r="C321" s="37"/>
      <c r="D321" s="192" t="s">
        <v>167</v>
      </c>
      <c r="E321" s="37"/>
      <c r="F321" s="193" t="s">
        <v>1133</v>
      </c>
      <c r="G321" s="37"/>
      <c r="H321" s="37"/>
      <c r="I321" s="194"/>
      <c r="J321" s="37"/>
      <c r="K321" s="37"/>
      <c r="L321" s="38"/>
      <c r="M321" s="195"/>
      <c r="N321" s="196"/>
      <c r="O321" s="76"/>
      <c r="P321" s="76"/>
      <c r="Q321" s="76"/>
      <c r="R321" s="76"/>
      <c r="S321" s="76"/>
      <c r="T321" s="77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8" t="s">
        <v>167</v>
      </c>
      <c r="AU321" s="18" t="s">
        <v>91</v>
      </c>
    </row>
    <row r="322" s="2" customFormat="1" ht="33" customHeight="1">
      <c r="A322" s="37"/>
      <c r="B322" s="178"/>
      <c r="C322" s="179" t="s">
        <v>1134</v>
      </c>
      <c r="D322" s="179" t="s">
        <v>162</v>
      </c>
      <c r="E322" s="180" t="s">
        <v>1135</v>
      </c>
      <c r="F322" s="181" t="s">
        <v>1136</v>
      </c>
      <c r="G322" s="182" t="s">
        <v>220</v>
      </c>
      <c r="H322" s="183">
        <v>1</v>
      </c>
      <c r="I322" s="184"/>
      <c r="J322" s="185">
        <f>ROUND(I322*H322,2)</f>
        <v>0</v>
      </c>
      <c r="K322" s="181" t="s">
        <v>245</v>
      </c>
      <c r="L322" s="38"/>
      <c r="M322" s="186" t="s">
        <v>1</v>
      </c>
      <c r="N322" s="187" t="s">
        <v>47</v>
      </c>
      <c r="O322" s="76"/>
      <c r="P322" s="188">
        <f>O322*H322</f>
        <v>0</v>
      </c>
      <c r="Q322" s="188">
        <v>0.02154</v>
      </c>
      <c r="R322" s="188">
        <f>Q322*H322</f>
        <v>0.02154</v>
      </c>
      <c r="S322" s="188">
        <v>0</v>
      </c>
      <c r="T322" s="189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190" t="s">
        <v>296</v>
      </c>
      <c r="AT322" s="190" t="s">
        <v>162</v>
      </c>
      <c r="AU322" s="190" t="s">
        <v>91</v>
      </c>
      <c r="AY322" s="18" t="s">
        <v>160</v>
      </c>
      <c r="BE322" s="191">
        <f>IF(N322="základní",J322,0)</f>
        <v>0</v>
      </c>
      <c r="BF322" s="191">
        <f>IF(N322="snížená",J322,0)</f>
        <v>0</v>
      </c>
      <c r="BG322" s="191">
        <f>IF(N322="zákl. přenesená",J322,0)</f>
        <v>0</v>
      </c>
      <c r="BH322" s="191">
        <f>IF(N322="sníž. přenesená",J322,0)</f>
        <v>0</v>
      </c>
      <c r="BI322" s="191">
        <f>IF(N322="nulová",J322,0)</f>
        <v>0</v>
      </c>
      <c r="BJ322" s="18" t="s">
        <v>89</v>
      </c>
      <c r="BK322" s="191">
        <f>ROUND(I322*H322,2)</f>
        <v>0</v>
      </c>
      <c r="BL322" s="18" t="s">
        <v>296</v>
      </c>
      <c r="BM322" s="190" t="s">
        <v>1137</v>
      </c>
    </row>
    <row r="323" s="2" customFormat="1">
      <c r="A323" s="37"/>
      <c r="B323" s="38"/>
      <c r="C323" s="37"/>
      <c r="D323" s="192" t="s">
        <v>167</v>
      </c>
      <c r="E323" s="37"/>
      <c r="F323" s="193" t="s">
        <v>1138</v>
      </c>
      <c r="G323" s="37"/>
      <c r="H323" s="37"/>
      <c r="I323" s="194"/>
      <c r="J323" s="37"/>
      <c r="K323" s="37"/>
      <c r="L323" s="38"/>
      <c r="M323" s="195"/>
      <c r="N323" s="196"/>
      <c r="O323" s="76"/>
      <c r="P323" s="76"/>
      <c r="Q323" s="76"/>
      <c r="R323" s="76"/>
      <c r="S323" s="76"/>
      <c r="T323" s="77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8" t="s">
        <v>167</v>
      </c>
      <c r="AU323" s="18" t="s">
        <v>91</v>
      </c>
    </row>
    <row r="324" s="2" customFormat="1" ht="21.75" customHeight="1">
      <c r="A324" s="37"/>
      <c r="B324" s="178"/>
      <c r="C324" s="179" t="s">
        <v>1139</v>
      </c>
      <c r="D324" s="179" t="s">
        <v>162</v>
      </c>
      <c r="E324" s="180" t="s">
        <v>1140</v>
      </c>
      <c r="F324" s="181" t="s">
        <v>1141</v>
      </c>
      <c r="G324" s="182" t="s">
        <v>360</v>
      </c>
      <c r="H324" s="183">
        <v>0.67700000000000005</v>
      </c>
      <c r="I324" s="184"/>
      <c r="J324" s="185">
        <f>ROUND(I324*H324,2)</f>
        <v>0</v>
      </c>
      <c r="K324" s="181" t="s">
        <v>245</v>
      </c>
      <c r="L324" s="38"/>
      <c r="M324" s="186" t="s">
        <v>1</v>
      </c>
      <c r="N324" s="187" t="s">
        <v>47</v>
      </c>
      <c r="O324" s="76"/>
      <c r="P324" s="188">
        <f>O324*H324</f>
        <v>0</v>
      </c>
      <c r="Q324" s="188">
        <v>0</v>
      </c>
      <c r="R324" s="188">
        <f>Q324*H324</f>
        <v>0</v>
      </c>
      <c r="S324" s="188">
        <v>0</v>
      </c>
      <c r="T324" s="189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190" t="s">
        <v>296</v>
      </c>
      <c r="AT324" s="190" t="s">
        <v>162</v>
      </c>
      <c r="AU324" s="190" t="s">
        <v>91</v>
      </c>
      <c r="AY324" s="18" t="s">
        <v>160</v>
      </c>
      <c r="BE324" s="191">
        <f>IF(N324="základní",J324,0)</f>
        <v>0</v>
      </c>
      <c r="BF324" s="191">
        <f>IF(N324="snížená",J324,0)</f>
        <v>0</v>
      </c>
      <c r="BG324" s="191">
        <f>IF(N324="zákl. přenesená",J324,0)</f>
        <v>0</v>
      </c>
      <c r="BH324" s="191">
        <f>IF(N324="sníž. přenesená",J324,0)</f>
        <v>0</v>
      </c>
      <c r="BI324" s="191">
        <f>IF(N324="nulová",J324,0)</f>
        <v>0</v>
      </c>
      <c r="BJ324" s="18" t="s">
        <v>89</v>
      </c>
      <c r="BK324" s="191">
        <f>ROUND(I324*H324,2)</f>
        <v>0</v>
      </c>
      <c r="BL324" s="18" t="s">
        <v>296</v>
      </c>
      <c r="BM324" s="190" t="s">
        <v>1142</v>
      </c>
    </row>
    <row r="325" s="2" customFormat="1">
      <c r="A325" s="37"/>
      <c r="B325" s="38"/>
      <c r="C325" s="37"/>
      <c r="D325" s="192" t="s">
        <v>167</v>
      </c>
      <c r="E325" s="37"/>
      <c r="F325" s="193" t="s">
        <v>1143</v>
      </c>
      <c r="G325" s="37"/>
      <c r="H325" s="37"/>
      <c r="I325" s="194"/>
      <c r="J325" s="37"/>
      <c r="K325" s="37"/>
      <c r="L325" s="38"/>
      <c r="M325" s="195"/>
      <c r="N325" s="196"/>
      <c r="O325" s="76"/>
      <c r="P325" s="76"/>
      <c r="Q325" s="76"/>
      <c r="R325" s="76"/>
      <c r="S325" s="76"/>
      <c r="T325" s="77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18" t="s">
        <v>167</v>
      </c>
      <c r="AU325" s="18" t="s">
        <v>91</v>
      </c>
    </row>
    <row r="326" s="12" customFormat="1" ht="22.8" customHeight="1">
      <c r="A326" s="12"/>
      <c r="B326" s="165"/>
      <c r="C326" s="12"/>
      <c r="D326" s="166" t="s">
        <v>81</v>
      </c>
      <c r="E326" s="176" t="s">
        <v>1144</v>
      </c>
      <c r="F326" s="176" t="s">
        <v>1145</v>
      </c>
      <c r="G326" s="12"/>
      <c r="H326" s="12"/>
      <c r="I326" s="168"/>
      <c r="J326" s="177">
        <f>BK326</f>
        <v>0</v>
      </c>
      <c r="K326" s="12"/>
      <c r="L326" s="165"/>
      <c r="M326" s="170"/>
      <c r="N326" s="171"/>
      <c r="O326" s="171"/>
      <c r="P326" s="172">
        <f>SUM(P327:P364)</f>
        <v>0</v>
      </c>
      <c r="Q326" s="171"/>
      <c r="R326" s="172">
        <f>SUM(R327:R364)</f>
        <v>1.05734</v>
      </c>
      <c r="S326" s="171"/>
      <c r="T326" s="173">
        <f>SUM(T327:T364)</f>
        <v>1.0354000000000001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166" t="s">
        <v>91</v>
      </c>
      <c r="AT326" s="174" t="s">
        <v>81</v>
      </c>
      <c r="AU326" s="174" t="s">
        <v>89</v>
      </c>
      <c r="AY326" s="166" t="s">
        <v>160</v>
      </c>
      <c r="BK326" s="175">
        <f>SUM(BK327:BK364)</f>
        <v>0</v>
      </c>
    </row>
    <row r="327" s="2" customFormat="1" ht="24.15" customHeight="1">
      <c r="A327" s="37"/>
      <c r="B327" s="178"/>
      <c r="C327" s="179" t="s">
        <v>1146</v>
      </c>
      <c r="D327" s="179" t="s">
        <v>162</v>
      </c>
      <c r="E327" s="180" t="s">
        <v>1147</v>
      </c>
      <c r="F327" s="181" t="s">
        <v>1148</v>
      </c>
      <c r="G327" s="182" t="s">
        <v>515</v>
      </c>
      <c r="H327" s="183">
        <v>130</v>
      </c>
      <c r="I327" s="184"/>
      <c r="J327" s="185">
        <f>ROUND(I327*H327,2)</f>
        <v>0</v>
      </c>
      <c r="K327" s="181" t="s">
        <v>245</v>
      </c>
      <c r="L327" s="38"/>
      <c r="M327" s="186" t="s">
        <v>1</v>
      </c>
      <c r="N327" s="187" t="s">
        <v>47</v>
      </c>
      <c r="O327" s="76"/>
      <c r="P327" s="188">
        <f>O327*H327</f>
        <v>0</v>
      </c>
      <c r="Q327" s="188">
        <v>5.0000000000000002E-05</v>
      </c>
      <c r="R327" s="188">
        <f>Q327*H327</f>
        <v>0.0065000000000000006</v>
      </c>
      <c r="S327" s="188">
        <v>0.0047299999999999998</v>
      </c>
      <c r="T327" s="189">
        <f>S327*H327</f>
        <v>0.6149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190" t="s">
        <v>296</v>
      </c>
      <c r="AT327" s="190" t="s">
        <v>162</v>
      </c>
      <c r="AU327" s="190" t="s">
        <v>91</v>
      </c>
      <c r="AY327" s="18" t="s">
        <v>160</v>
      </c>
      <c r="BE327" s="191">
        <f>IF(N327="základní",J327,0)</f>
        <v>0</v>
      </c>
      <c r="BF327" s="191">
        <f>IF(N327="snížená",J327,0)</f>
        <v>0</v>
      </c>
      <c r="BG327" s="191">
        <f>IF(N327="zákl. přenesená",J327,0)</f>
        <v>0</v>
      </c>
      <c r="BH327" s="191">
        <f>IF(N327="sníž. přenesená",J327,0)</f>
        <v>0</v>
      </c>
      <c r="BI327" s="191">
        <f>IF(N327="nulová",J327,0)</f>
        <v>0</v>
      </c>
      <c r="BJ327" s="18" t="s">
        <v>89</v>
      </c>
      <c r="BK327" s="191">
        <f>ROUND(I327*H327,2)</f>
        <v>0</v>
      </c>
      <c r="BL327" s="18" t="s">
        <v>296</v>
      </c>
      <c r="BM327" s="190" t="s">
        <v>1149</v>
      </c>
    </row>
    <row r="328" s="2" customFormat="1">
      <c r="A328" s="37"/>
      <c r="B328" s="38"/>
      <c r="C328" s="37"/>
      <c r="D328" s="192" t="s">
        <v>167</v>
      </c>
      <c r="E328" s="37"/>
      <c r="F328" s="193" t="s">
        <v>1150</v>
      </c>
      <c r="G328" s="37"/>
      <c r="H328" s="37"/>
      <c r="I328" s="194"/>
      <c r="J328" s="37"/>
      <c r="K328" s="37"/>
      <c r="L328" s="38"/>
      <c r="M328" s="195"/>
      <c r="N328" s="196"/>
      <c r="O328" s="76"/>
      <c r="P328" s="76"/>
      <c r="Q328" s="76"/>
      <c r="R328" s="76"/>
      <c r="S328" s="76"/>
      <c r="T328" s="77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18" t="s">
        <v>167</v>
      </c>
      <c r="AU328" s="18" t="s">
        <v>91</v>
      </c>
    </row>
    <row r="329" s="13" customFormat="1">
      <c r="A329" s="13"/>
      <c r="B329" s="201"/>
      <c r="C329" s="13"/>
      <c r="D329" s="192" t="s">
        <v>248</v>
      </c>
      <c r="E329" s="202" t="s">
        <v>1</v>
      </c>
      <c r="F329" s="203" t="s">
        <v>1151</v>
      </c>
      <c r="G329" s="13"/>
      <c r="H329" s="204">
        <v>130</v>
      </c>
      <c r="I329" s="205"/>
      <c r="J329" s="13"/>
      <c r="K329" s="13"/>
      <c r="L329" s="201"/>
      <c r="M329" s="206"/>
      <c r="N329" s="207"/>
      <c r="O329" s="207"/>
      <c r="P329" s="207"/>
      <c r="Q329" s="207"/>
      <c r="R329" s="207"/>
      <c r="S329" s="207"/>
      <c r="T329" s="20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02" t="s">
        <v>248</v>
      </c>
      <c r="AU329" s="202" t="s">
        <v>91</v>
      </c>
      <c r="AV329" s="13" t="s">
        <v>91</v>
      </c>
      <c r="AW329" s="13" t="s">
        <v>37</v>
      </c>
      <c r="AX329" s="13" t="s">
        <v>89</v>
      </c>
      <c r="AY329" s="202" t="s">
        <v>160</v>
      </c>
    </row>
    <row r="330" s="2" customFormat="1" ht="24.15" customHeight="1">
      <c r="A330" s="37"/>
      <c r="B330" s="178"/>
      <c r="C330" s="179" t="s">
        <v>1152</v>
      </c>
      <c r="D330" s="179" t="s">
        <v>162</v>
      </c>
      <c r="E330" s="180" t="s">
        <v>1153</v>
      </c>
      <c r="F330" s="181" t="s">
        <v>1154</v>
      </c>
      <c r="G330" s="182" t="s">
        <v>515</v>
      </c>
      <c r="H330" s="183">
        <v>50</v>
      </c>
      <c r="I330" s="184"/>
      <c r="J330" s="185">
        <f>ROUND(I330*H330,2)</f>
        <v>0</v>
      </c>
      <c r="K330" s="181" t="s">
        <v>245</v>
      </c>
      <c r="L330" s="38"/>
      <c r="M330" s="186" t="s">
        <v>1</v>
      </c>
      <c r="N330" s="187" t="s">
        <v>47</v>
      </c>
      <c r="O330" s="76"/>
      <c r="P330" s="188">
        <f>O330*H330</f>
        <v>0</v>
      </c>
      <c r="Q330" s="188">
        <v>6.0000000000000002E-05</v>
      </c>
      <c r="R330" s="188">
        <f>Q330*H330</f>
        <v>0.0030000000000000001</v>
      </c>
      <c r="S330" s="188">
        <v>0.0084100000000000008</v>
      </c>
      <c r="T330" s="189">
        <f>S330*H330</f>
        <v>0.42050000000000004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190" t="s">
        <v>296</v>
      </c>
      <c r="AT330" s="190" t="s">
        <v>162</v>
      </c>
      <c r="AU330" s="190" t="s">
        <v>91</v>
      </c>
      <c r="AY330" s="18" t="s">
        <v>160</v>
      </c>
      <c r="BE330" s="191">
        <f>IF(N330="základní",J330,0)</f>
        <v>0</v>
      </c>
      <c r="BF330" s="191">
        <f>IF(N330="snížená",J330,0)</f>
        <v>0</v>
      </c>
      <c r="BG330" s="191">
        <f>IF(N330="zákl. přenesená",J330,0)</f>
        <v>0</v>
      </c>
      <c r="BH330" s="191">
        <f>IF(N330="sníž. přenesená",J330,0)</f>
        <v>0</v>
      </c>
      <c r="BI330" s="191">
        <f>IF(N330="nulová",J330,0)</f>
        <v>0</v>
      </c>
      <c r="BJ330" s="18" t="s">
        <v>89</v>
      </c>
      <c r="BK330" s="191">
        <f>ROUND(I330*H330,2)</f>
        <v>0</v>
      </c>
      <c r="BL330" s="18" t="s">
        <v>296</v>
      </c>
      <c r="BM330" s="190" t="s">
        <v>1155</v>
      </c>
    </row>
    <row r="331" s="2" customFormat="1">
      <c r="A331" s="37"/>
      <c r="B331" s="38"/>
      <c r="C331" s="37"/>
      <c r="D331" s="192" t="s">
        <v>167</v>
      </c>
      <c r="E331" s="37"/>
      <c r="F331" s="193" t="s">
        <v>1156</v>
      </c>
      <c r="G331" s="37"/>
      <c r="H331" s="37"/>
      <c r="I331" s="194"/>
      <c r="J331" s="37"/>
      <c r="K331" s="37"/>
      <c r="L331" s="38"/>
      <c r="M331" s="195"/>
      <c r="N331" s="196"/>
      <c r="O331" s="76"/>
      <c r="P331" s="76"/>
      <c r="Q331" s="76"/>
      <c r="R331" s="76"/>
      <c r="S331" s="76"/>
      <c r="T331" s="77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T331" s="18" t="s">
        <v>167</v>
      </c>
      <c r="AU331" s="18" t="s">
        <v>91</v>
      </c>
    </row>
    <row r="332" s="13" customFormat="1">
      <c r="A332" s="13"/>
      <c r="B332" s="201"/>
      <c r="C332" s="13"/>
      <c r="D332" s="192" t="s">
        <v>248</v>
      </c>
      <c r="E332" s="202" t="s">
        <v>1</v>
      </c>
      <c r="F332" s="203" t="s">
        <v>1157</v>
      </c>
      <c r="G332" s="13"/>
      <c r="H332" s="204">
        <v>50</v>
      </c>
      <c r="I332" s="205"/>
      <c r="J332" s="13"/>
      <c r="K332" s="13"/>
      <c r="L332" s="201"/>
      <c r="M332" s="206"/>
      <c r="N332" s="207"/>
      <c r="O332" s="207"/>
      <c r="P332" s="207"/>
      <c r="Q332" s="207"/>
      <c r="R332" s="207"/>
      <c r="S332" s="207"/>
      <c r="T332" s="208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02" t="s">
        <v>248</v>
      </c>
      <c r="AU332" s="202" t="s">
        <v>91</v>
      </c>
      <c r="AV332" s="13" t="s">
        <v>91</v>
      </c>
      <c r="AW332" s="13" t="s">
        <v>37</v>
      </c>
      <c r="AX332" s="13" t="s">
        <v>89</v>
      </c>
      <c r="AY332" s="202" t="s">
        <v>160</v>
      </c>
    </row>
    <row r="333" s="2" customFormat="1" ht="24.15" customHeight="1">
      <c r="A333" s="37"/>
      <c r="B333" s="178"/>
      <c r="C333" s="179" t="s">
        <v>1158</v>
      </c>
      <c r="D333" s="179" t="s">
        <v>162</v>
      </c>
      <c r="E333" s="180" t="s">
        <v>1159</v>
      </c>
      <c r="F333" s="181" t="s">
        <v>1160</v>
      </c>
      <c r="G333" s="182" t="s">
        <v>515</v>
      </c>
      <c r="H333" s="183">
        <v>16</v>
      </c>
      <c r="I333" s="184"/>
      <c r="J333" s="185">
        <f>ROUND(I333*H333,2)</f>
        <v>0</v>
      </c>
      <c r="K333" s="181" t="s">
        <v>245</v>
      </c>
      <c r="L333" s="38"/>
      <c r="M333" s="186" t="s">
        <v>1</v>
      </c>
      <c r="N333" s="187" t="s">
        <v>47</v>
      </c>
      <c r="O333" s="76"/>
      <c r="P333" s="188">
        <f>O333*H333</f>
        <v>0</v>
      </c>
      <c r="Q333" s="188">
        <v>0.00296</v>
      </c>
      <c r="R333" s="188">
        <f>Q333*H333</f>
        <v>0.047359999999999999</v>
      </c>
      <c r="S333" s="188">
        <v>0</v>
      </c>
      <c r="T333" s="189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190" t="s">
        <v>296</v>
      </c>
      <c r="AT333" s="190" t="s">
        <v>162</v>
      </c>
      <c r="AU333" s="190" t="s">
        <v>91</v>
      </c>
      <c r="AY333" s="18" t="s">
        <v>160</v>
      </c>
      <c r="BE333" s="191">
        <f>IF(N333="základní",J333,0)</f>
        <v>0</v>
      </c>
      <c r="BF333" s="191">
        <f>IF(N333="snížená",J333,0)</f>
        <v>0</v>
      </c>
      <c r="BG333" s="191">
        <f>IF(N333="zákl. přenesená",J333,0)</f>
        <v>0</v>
      </c>
      <c r="BH333" s="191">
        <f>IF(N333="sníž. přenesená",J333,0)</f>
        <v>0</v>
      </c>
      <c r="BI333" s="191">
        <f>IF(N333="nulová",J333,0)</f>
        <v>0</v>
      </c>
      <c r="BJ333" s="18" t="s">
        <v>89</v>
      </c>
      <c r="BK333" s="191">
        <f>ROUND(I333*H333,2)</f>
        <v>0</v>
      </c>
      <c r="BL333" s="18" t="s">
        <v>296</v>
      </c>
      <c r="BM333" s="190" t="s">
        <v>1161</v>
      </c>
    </row>
    <row r="334" s="2" customFormat="1">
      <c r="A334" s="37"/>
      <c r="B334" s="38"/>
      <c r="C334" s="37"/>
      <c r="D334" s="192" t="s">
        <v>167</v>
      </c>
      <c r="E334" s="37"/>
      <c r="F334" s="193" t="s">
        <v>1162</v>
      </c>
      <c r="G334" s="37"/>
      <c r="H334" s="37"/>
      <c r="I334" s="194"/>
      <c r="J334" s="37"/>
      <c r="K334" s="37"/>
      <c r="L334" s="38"/>
      <c r="M334" s="195"/>
      <c r="N334" s="196"/>
      <c r="O334" s="76"/>
      <c r="P334" s="76"/>
      <c r="Q334" s="76"/>
      <c r="R334" s="76"/>
      <c r="S334" s="76"/>
      <c r="T334" s="77"/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T334" s="18" t="s">
        <v>167</v>
      </c>
      <c r="AU334" s="18" t="s">
        <v>91</v>
      </c>
    </row>
    <row r="335" s="13" customFormat="1">
      <c r="A335" s="13"/>
      <c r="B335" s="201"/>
      <c r="C335" s="13"/>
      <c r="D335" s="192" t="s">
        <v>248</v>
      </c>
      <c r="E335" s="202" t="s">
        <v>1</v>
      </c>
      <c r="F335" s="203" t="s">
        <v>1163</v>
      </c>
      <c r="G335" s="13"/>
      <c r="H335" s="204">
        <v>16</v>
      </c>
      <c r="I335" s="205"/>
      <c r="J335" s="13"/>
      <c r="K335" s="13"/>
      <c r="L335" s="201"/>
      <c r="M335" s="206"/>
      <c r="N335" s="207"/>
      <c r="O335" s="207"/>
      <c r="P335" s="207"/>
      <c r="Q335" s="207"/>
      <c r="R335" s="207"/>
      <c r="S335" s="207"/>
      <c r="T335" s="20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02" t="s">
        <v>248</v>
      </c>
      <c r="AU335" s="202" t="s">
        <v>91</v>
      </c>
      <c r="AV335" s="13" t="s">
        <v>91</v>
      </c>
      <c r="AW335" s="13" t="s">
        <v>37</v>
      </c>
      <c r="AX335" s="13" t="s">
        <v>89</v>
      </c>
      <c r="AY335" s="202" t="s">
        <v>160</v>
      </c>
    </row>
    <row r="336" s="2" customFormat="1" ht="24.15" customHeight="1">
      <c r="A336" s="37"/>
      <c r="B336" s="178"/>
      <c r="C336" s="179" t="s">
        <v>1164</v>
      </c>
      <c r="D336" s="179" t="s">
        <v>162</v>
      </c>
      <c r="E336" s="180" t="s">
        <v>1165</v>
      </c>
      <c r="F336" s="181" t="s">
        <v>1166</v>
      </c>
      <c r="G336" s="182" t="s">
        <v>515</v>
      </c>
      <c r="H336" s="183">
        <v>20</v>
      </c>
      <c r="I336" s="184"/>
      <c r="J336" s="185">
        <f>ROUND(I336*H336,2)</f>
        <v>0</v>
      </c>
      <c r="K336" s="181" t="s">
        <v>245</v>
      </c>
      <c r="L336" s="38"/>
      <c r="M336" s="186" t="s">
        <v>1</v>
      </c>
      <c r="N336" s="187" t="s">
        <v>47</v>
      </c>
      <c r="O336" s="76"/>
      <c r="P336" s="188">
        <f>O336*H336</f>
        <v>0</v>
      </c>
      <c r="Q336" s="188">
        <v>0.0037599999999999999</v>
      </c>
      <c r="R336" s="188">
        <f>Q336*H336</f>
        <v>0.075200000000000003</v>
      </c>
      <c r="S336" s="188">
        <v>0</v>
      </c>
      <c r="T336" s="189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190" t="s">
        <v>296</v>
      </c>
      <c r="AT336" s="190" t="s">
        <v>162</v>
      </c>
      <c r="AU336" s="190" t="s">
        <v>91</v>
      </c>
      <c r="AY336" s="18" t="s">
        <v>160</v>
      </c>
      <c r="BE336" s="191">
        <f>IF(N336="základní",J336,0)</f>
        <v>0</v>
      </c>
      <c r="BF336" s="191">
        <f>IF(N336="snížená",J336,0)</f>
        <v>0</v>
      </c>
      <c r="BG336" s="191">
        <f>IF(N336="zákl. přenesená",J336,0)</f>
        <v>0</v>
      </c>
      <c r="BH336" s="191">
        <f>IF(N336="sníž. přenesená",J336,0)</f>
        <v>0</v>
      </c>
      <c r="BI336" s="191">
        <f>IF(N336="nulová",J336,0)</f>
        <v>0</v>
      </c>
      <c r="BJ336" s="18" t="s">
        <v>89</v>
      </c>
      <c r="BK336" s="191">
        <f>ROUND(I336*H336,2)</f>
        <v>0</v>
      </c>
      <c r="BL336" s="18" t="s">
        <v>296</v>
      </c>
      <c r="BM336" s="190" t="s">
        <v>1167</v>
      </c>
    </row>
    <row r="337" s="2" customFormat="1">
      <c r="A337" s="37"/>
      <c r="B337" s="38"/>
      <c r="C337" s="37"/>
      <c r="D337" s="192" t="s">
        <v>167</v>
      </c>
      <c r="E337" s="37"/>
      <c r="F337" s="193" t="s">
        <v>1168</v>
      </c>
      <c r="G337" s="37"/>
      <c r="H337" s="37"/>
      <c r="I337" s="194"/>
      <c r="J337" s="37"/>
      <c r="K337" s="37"/>
      <c r="L337" s="38"/>
      <c r="M337" s="195"/>
      <c r="N337" s="196"/>
      <c r="O337" s="76"/>
      <c r="P337" s="76"/>
      <c r="Q337" s="76"/>
      <c r="R337" s="76"/>
      <c r="S337" s="76"/>
      <c r="T337" s="77"/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T337" s="18" t="s">
        <v>167</v>
      </c>
      <c r="AU337" s="18" t="s">
        <v>91</v>
      </c>
    </row>
    <row r="338" s="2" customFormat="1" ht="24.15" customHeight="1">
      <c r="A338" s="37"/>
      <c r="B338" s="178"/>
      <c r="C338" s="179" t="s">
        <v>1169</v>
      </c>
      <c r="D338" s="179" t="s">
        <v>162</v>
      </c>
      <c r="E338" s="180" t="s">
        <v>1170</v>
      </c>
      <c r="F338" s="181" t="s">
        <v>1171</v>
      </c>
      <c r="G338" s="182" t="s">
        <v>515</v>
      </c>
      <c r="H338" s="183">
        <v>60</v>
      </c>
      <c r="I338" s="184"/>
      <c r="J338" s="185">
        <f>ROUND(I338*H338,2)</f>
        <v>0</v>
      </c>
      <c r="K338" s="181" t="s">
        <v>245</v>
      </c>
      <c r="L338" s="38"/>
      <c r="M338" s="186" t="s">
        <v>1</v>
      </c>
      <c r="N338" s="187" t="s">
        <v>47</v>
      </c>
      <c r="O338" s="76"/>
      <c r="P338" s="188">
        <f>O338*H338</f>
        <v>0</v>
      </c>
      <c r="Q338" s="188">
        <v>0.0044000000000000003</v>
      </c>
      <c r="R338" s="188">
        <f>Q338*H338</f>
        <v>0.26400000000000001</v>
      </c>
      <c r="S338" s="188">
        <v>0</v>
      </c>
      <c r="T338" s="189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190" t="s">
        <v>296</v>
      </c>
      <c r="AT338" s="190" t="s">
        <v>162</v>
      </c>
      <c r="AU338" s="190" t="s">
        <v>91</v>
      </c>
      <c r="AY338" s="18" t="s">
        <v>160</v>
      </c>
      <c r="BE338" s="191">
        <f>IF(N338="základní",J338,0)</f>
        <v>0</v>
      </c>
      <c r="BF338" s="191">
        <f>IF(N338="snížená",J338,0)</f>
        <v>0</v>
      </c>
      <c r="BG338" s="191">
        <f>IF(N338="zákl. přenesená",J338,0)</f>
        <v>0</v>
      </c>
      <c r="BH338" s="191">
        <f>IF(N338="sníž. přenesená",J338,0)</f>
        <v>0</v>
      </c>
      <c r="BI338" s="191">
        <f>IF(N338="nulová",J338,0)</f>
        <v>0</v>
      </c>
      <c r="BJ338" s="18" t="s">
        <v>89</v>
      </c>
      <c r="BK338" s="191">
        <f>ROUND(I338*H338,2)</f>
        <v>0</v>
      </c>
      <c r="BL338" s="18" t="s">
        <v>296</v>
      </c>
      <c r="BM338" s="190" t="s">
        <v>1172</v>
      </c>
    </row>
    <row r="339" s="2" customFormat="1">
      <c r="A339" s="37"/>
      <c r="B339" s="38"/>
      <c r="C339" s="37"/>
      <c r="D339" s="192" t="s">
        <v>167</v>
      </c>
      <c r="E339" s="37"/>
      <c r="F339" s="193" t="s">
        <v>1173</v>
      </c>
      <c r="G339" s="37"/>
      <c r="H339" s="37"/>
      <c r="I339" s="194"/>
      <c r="J339" s="37"/>
      <c r="K339" s="37"/>
      <c r="L339" s="38"/>
      <c r="M339" s="195"/>
      <c r="N339" s="196"/>
      <c r="O339" s="76"/>
      <c r="P339" s="76"/>
      <c r="Q339" s="76"/>
      <c r="R339" s="76"/>
      <c r="S339" s="76"/>
      <c r="T339" s="77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18" t="s">
        <v>167</v>
      </c>
      <c r="AU339" s="18" t="s">
        <v>91</v>
      </c>
    </row>
    <row r="340" s="13" customFormat="1">
      <c r="A340" s="13"/>
      <c r="B340" s="201"/>
      <c r="C340" s="13"/>
      <c r="D340" s="192" t="s">
        <v>248</v>
      </c>
      <c r="E340" s="202" t="s">
        <v>1</v>
      </c>
      <c r="F340" s="203" t="s">
        <v>1174</v>
      </c>
      <c r="G340" s="13"/>
      <c r="H340" s="204">
        <v>60</v>
      </c>
      <c r="I340" s="205"/>
      <c r="J340" s="13"/>
      <c r="K340" s="13"/>
      <c r="L340" s="201"/>
      <c r="M340" s="206"/>
      <c r="N340" s="207"/>
      <c r="O340" s="207"/>
      <c r="P340" s="207"/>
      <c r="Q340" s="207"/>
      <c r="R340" s="207"/>
      <c r="S340" s="207"/>
      <c r="T340" s="20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02" t="s">
        <v>248</v>
      </c>
      <c r="AU340" s="202" t="s">
        <v>91</v>
      </c>
      <c r="AV340" s="13" t="s">
        <v>91</v>
      </c>
      <c r="AW340" s="13" t="s">
        <v>37</v>
      </c>
      <c r="AX340" s="13" t="s">
        <v>89</v>
      </c>
      <c r="AY340" s="202" t="s">
        <v>160</v>
      </c>
    </row>
    <row r="341" s="2" customFormat="1" ht="24.15" customHeight="1">
      <c r="A341" s="37"/>
      <c r="B341" s="178"/>
      <c r="C341" s="179" t="s">
        <v>1175</v>
      </c>
      <c r="D341" s="179" t="s">
        <v>162</v>
      </c>
      <c r="E341" s="180" t="s">
        <v>1176</v>
      </c>
      <c r="F341" s="181" t="s">
        <v>1177</v>
      </c>
      <c r="G341" s="182" t="s">
        <v>515</v>
      </c>
      <c r="H341" s="183">
        <v>50</v>
      </c>
      <c r="I341" s="184"/>
      <c r="J341" s="185">
        <f>ROUND(I341*H341,2)</f>
        <v>0</v>
      </c>
      <c r="K341" s="181" t="s">
        <v>245</v>
      </c>
      <c r="L341" s="38"/>
      <c r="M341" s="186" t="s">
        <v>1</v>
      </c>
      <c r="N341" s="187" t="s">
        <v>47</v>
      </c>
      <c r="O341" s="76"/>
      <c r="P341" s="188">
        <f>O341*H341</f>
        <v>0</v>
      </c>
      <c r="Q341" s="188">
        <v>0.0062899999999999996</v>
      </c>
      <c r="R341" s="188">
        <f>Q341*H341</f>
        <v>0.3145</v>
      </c>
      <c r="S341" s="188">
        <v>0</v>
      </c>
      <c r="T341" s="189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190" t="s">
        <v>296</v>
      </c>
      <c r="AT341" s="190" t="s">
        <v>162</v>
      </c>
      <c r="AU341" s="190" t="s">
        <v>91</v>
      </c>
      <c r="AY341" s="18" t="s">
        <v>160</v>
      </c>
      <c r="BE341" s="191">
        <f>IF(N341="základní",J341,0)</f>
        <v>0</v>
      </c>
      <c r="BF341" s="191">
        <f>IF(N341="snížená",J341,0)</f>
        <v>0</v>
      </c>
      <c r="BG341" s="191">
        <f>IF(N341="zákl. přenesená",J341,0)</f>
        <v>0</v>
      </c>
      <c r="BH341" s="191">
        <f>IF(N341="sníž. přenesená",J341,0)</f>
        <v>0</v>
      </c>
      <c r="BI341" s="191">
        <f>IF(N341="nulová",J341,0)</f>
        <v>0</v>
      </c>
      <c r="BJ341" s="18" t="s">
        <v>89</v>
      </c>
      <c r="BK341" s="191">
        <f>ROUND(I341*H341,2)</f>
        <v>0</v>
      </c>
      <c r="BL341" s="18" t="s">
        <v>296</v>
      </c>
      <c r="BM341" s="190" t="s">
        <v>1178</v>
      </c>
    </row>
    <row r="342" s="2" customFormat="1">
      <c r="A342" s="37"/>
      <c r="B342" s="38"/>
      <c r="C342" s="37"/>
      <c r="D342" s="192" t="s">
        <v>167</v>
      </c>
      <c r="E342" s="37"/>
      <c r="F342" s="193" t="s">
        <v>1179</v>
      </c>
      <c r="G342" s="37"/>
      <c r="H342" s="37"/>
      <c r="I342" s="194"/>
      <c r="J342" s="37"/>
      <c r="K342" s="37"/>
      <c r="L342" s="38"/>
      <c r="M342" s="195"/>
      <c r="N342" s="196"/>
      <c r="O342" s="76"/>
      <c r="P342" s="76"/>
      <c r="Q342" s="76"/>
      <c r="R342" s="76"/>
      <c r="S342" s="76"/>
      <c r="T342" s="77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T342" s="18" t="s">
        <v>167</v>
      </c>
      <c r="AU342" s="18" t="s">
        <v>91</v>
      </c>
    </row>
    <row r="343" s="13" customFormat="1">
      <c r="A343" s="13"/>
      <c r="B343" s="201"/>
      <c r="C343" s="13"/>
      <c r="D343" s="192" t="s">
        <v>248</v>
      </c>
      <c r="E343" s="202" t="s">
        <v>1</v>
      </c>
      <c r="F343" s="203" t="s">
        <v>1180</v>
      </c>
      <c r="G343" s="13"/>
      <c r="H343" s="204">
        <v>50</v>
      </c>
      <c r="I343" s="205"/>
      <c r="J343" s="13"/>
      <c r="K343" s="13"/>
      <c r="L343" s="201"/>
      <c r="M343" s="206"/>
      <c r="N343" s="207"/>
      <c r="O343" s="207"/>
      <c r="P343" s="207"/>
      <c r="Q343" s="207"/>
      <c r="R343" s="207"/>
      <c r="S343" s="207"/>
      <c r="T343" s="208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02" t="s">
        <v>248</v>
      </c>
      <c r="AU343" s="202" t="s">
        <v>91</v>
      </c>
      <c r="AV343" s="13" t="s">
        <v>91</v>
      </c>
      <c r="AW343" s="13" t="s">
        <v>37</v>
      </c>
      <c r="AX343" s="13" t="s">
        <v>89</v>
      </c>
      <c r="AY343" s="202" t="s">
        <v>160</v>
      </c>
    </row>
    <row r="344" s="2" customFormat="1" ht="24.15" customHeight="1">
      <c r="A344" s="37"/>
      <c r="B344" s="178"/>
      <c r="C344" s="179" t="s">
        <v>1181</v>
      </c>
      <c r="D344" s="179" t="s">
        <v>162</v>
      </c>
      <c r="E344" s="180" t="s">
        <v>1182</v>
      </c>
      <c r="F344" s="181" t="s">
        <v>1183</v>
      </c>
      <c r="G344" s="182" t="s">
        <v>515</v>
      </c>
      <c r="H344" s="183">
        <v>40</v>
      </c>
      <c r="I344" s="184"/>
      <c r="J344" s="185">
        <f>ROUND(I344*H344,2)</f>
        <v>0</v>
      </c>
      <c r="K344" s="181" t="s">
        <v>245</v>
      </c>
      <c r="L344" s="38"/>
      <c r="M344" s="186" t="s">
        <v>1</v>
      </c>
      <c r="N344" s="187" t="s">
        <v>47</v>
      </c>
      <c r="O344" s="76"/>
      <c r="P344" s="188">
        <f>O344*H344</f>
        <v>0</v>
      </c>
      <c r="Q344" s="188">
        <v>0.00792</v>
      </c>
      <c r="R344" s="188">
        <f>Q344*H344</f>
        <v>0.31679999999999997</v>
      </c>
      <c r="S344" s="188">
        <v>0</v>
      </c>
      <c r="T344" s="189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190" t="s">
        <v>296</v>
      </c>
      <c r="AT344" s="190" t="s">
        <v>162</v>
      </c>
      <c r="AU344" s="190" t="s">
        <v>91</v>
      </c>
      <c r="AY344" s="18" t="s">
        <v>160</v>
      </c>
      <c r="BE344" s="191">
        <f>IF(N344="základní",J344,0)</f>
        <v>0</v>
      </c>
      <c r="BF344" s="191">
        <f>IF(N344="snížená",J344,0)</f>
        <v>0</v>
      </c>
      <c r="BG344" s="191">
        <f>IF(N344="zákl. přenesená",J344,0)</f>
        <v>0</v>
      </c>
      <c r="BH344" s="191">
        <f>IF(N344="sníž. přenesená",J344,0)</f>
        <v>0</v>
      </c>
      <c r="BI344" s="191">
        <f>IF(N344="nulová",J344,0)</f>
        <v>0</v>
      </c>
      <c r="BJ344" s="18" t="s">
        <v>89</v>
      </c>
      <c r="BK344" s="191">
        <f>ROUND(I344*H344,2)</f>
        <v>0</v>
      </c>
      <c r="BL344" s="18" t="s">
        <v>296</v>
      </c>
      <c r="BM344" s="190" t="s">
        <v>1184</v>
      </c>
    </row>
    <row r="345" s="2" customFormat="1">
      <c r="A345" s="37"/>
      <c r="B345" s="38"/>
      <c r="C345" s="37"/>
      <c r="D345" s="192" t="s">
        <v>167</v>
      </c>
      <c r="E345" s="37"/>
      <c r="F345" s="193" t="s">
        <v>1185</v>
      </c>
      <c r="G345" s="37"/>
      <c r="H345" s="37"/>
      <c r="I345" s="194"/>
      <c r="J345" s="37"/>
      <c r="K345" s="37"/>
      <c r="L345" s="38"/>
      <c r="M345" s="195"/>
      <c r="N345" s="196"/>
      <c r="O345" s="76"/>
      <c r="P345" s="76"/>
      <c r="Q345" s="76"/>
      <c r="R345" s="76"/>
      <c r="S345" s="76"/>
      <c r="T345" s="77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T345" s="18" t="s">
        <v>167</v>
      </c>
      <c r="AU345" s="18" t="s">
        <v>91</v>
      </c>
    </row>
    <row r="346" s="13" customFormat="1">
      <c r="A346" s="13"/>
      <c r="B346" s="201"/>
      <c r="C346" s="13"/>
      <c r="D346" s="192" t="s">
        <v>248</v>
      </c>
      <c r="E346" s="202" t="s">
        <v>1</v>
      </c>
      <c r="F346" s="203" t="s">
        <v>1186</v>
      </c>
      <c r="G346" s="13"/>
      <c r="H346" s="204">
        <v>40</v>
      </c>
      <c r="I346" s="205"/>
      <c r="J346" s="13"/>
      <c r="K346" s="13"/>
      <c r="L346" s="201"/>
      <c r="M346" s="206"/>
      <c r="N346" s="207"/>
      <c r="O346" s="207"/>
      <c r="P346" s="207"/>
      <c r="Q346" s="207"/>
      <c r="R346" s="207"/>
      <c r="S346" s="207"/>
      <c r="T346" s="20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02" t="s">
        <v>248</v>
      </c>
      <c r="AU346" s="202" t="s">
        <v>91</v>
      </c>
      <c r="AV346" s="13" t="s">
        <v>91</v>
      </c>
      <c r="AW346" s="13" t="s">
        <v>37</v>
      </c>
      <c r="AX346" s="13" t="s">
        <v>89</v>
      </c>
      <c r="AY346" s="202" t="s">
        <v>160</v>
      </c>
    </row>
    <row r="347" s="2" customFormat="1" ht="21.75" customHeight="1">
      <c r="A347" s="37"/>
      <c r="B347" s="178"/>
      <c r="C347" s="179" t="s">
        <v>1187</v>
      </c>
      <c r="D347" s="179" t="s">
        <v>162</v>
      </c>
      <c r="E347" s="180" t="s">
        <v>1188</v>
      </c>
      <c r="F347" s="181" t="s">
        <v>1189</v>
      </c>
      <c r="G347" s="182" t="s">
        <v>515</v>
      </c>
      <c r="H347" s="183">
        <v>36</v>
      </c>
      <c r="I347" s="184"/>
      <c r="J347" s="185">
        <f>ROUND(I347*H347,2)</f>
        <v>0</v>
      </c>
      <c r="K347" s="181" t="s">
        <v>245</v>
      </c>
      <c r="L347" s="38"/>
      <c r="M347" s="186" t="s">
        <v>1</v>
      </c>
      <c r="N347" s="187" t="s">
        <v>47</v>
      </c>
      <c r="O347" s="76"/>
      <c r="P347" s="188">
        <f>O347*H347</f>
        <v>0</v>
      </c>
      <c r="Q347" s="188">
        <v>0</v>
      </c>
      <c r="R347" s="188">
        <f>Q347*H347</f>
        <v>0</v>
      </c>
      <c r="S347" s="188">
        <v>0</v>
      </c>
      <c r="T347" s="189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190" t="s">
        <v>296</v>
      </c>
      <c r="AT347" s="190" t="s">
        <v>162</v>
      </c>
      <c r="AU347" s="190" t="s">
        <v>91</v>
      </c>
      <c r="AY347" s="18" t="s">
        <v>160</v>
      </c>
      <c r="BE347" s="191">
        <f>IF(N347="základní",J347,0)</f>
        <v>0</v>
      </c>
      <c r="BF347" s="191">
        <f>IF(N347="snížená",J347,0)</f>
        <v>0</v>
      </c>
      <c r="BG347" s="191">
        <f>IF(N347="zákl. přenesená",J347,0)</f>
        <v>0</v>
      </c>
      <c r="BH347" s="191">
        <f>IF(N347="sníž. přenesená",J347,0)</f>
        <v>0</v>
      </c>
      <c r="BI347" s="191">
        <f>IF(N347="nulová",J347,0)</f>
        <v>0</v>
      </c>
      <c r="BJ347" s="18" t="s">
        <v>89</v>
      </c>
      <c r="BK347" s="191">
        <f>ROUND(I347*H347,2)</f>
        <v>0</v>
      </c>
      <c r="BL347" s="18" t="s">
        <v>296</v>
      </c>
      <c r="BM347" s="190" t="s">
        <v>1190</v>
      </c>
    </row>
    <row r="348" s="2" customFormat="1">
      <c r="A348" s="37"/>
      <c r="B348" s="38"/>
      <c r="C348" s="37"/>
      <c r="D348" s="192" t="s">
        <v>167</v>
      </c>
      <c r="E348" s="37"/>
      <c r="F348" s="193" t="s">
        <v>1191</v>
      </c>
      <c r="G348" s="37"/>
      <c r="H348" s="37"/>
      <c r="I348" s="194"/>
      <c r="J348" s="37"/>
      <c r="K348" s="37"/>
      <c r="L348" s="38"/>
      <c r="M348" s="195"/>
      <c r="N348" s="196"/>
      <c r="O348" s="76"/>
      <c r="P348" s="76"/>
      <c r="Q348" s="76"/>
      <c r="R348" s="76"/>
      <c r="S348" s="76"/>
      <c r="T348" s="77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T348" s="18" t="s">
        <v>167</v>
      </c>
      <c r="AU348" s="18" t="s">
        <v>91</v>
      </c>
    </row>
    <row r="349" s="13" customFormat="1">
      <c r="A349" s="13"/>
      <c r="B349" s="201"/>
      <c r="C349" s="13"/>
      <c r="D349" s="192" t="s">
        <v>248</v>
      </c>
      <c r="E349" s="202" t="s">
        <v>1</v>
      </c>
      <c r="F349" s="203" t="s">
        <v>1192</v>
      </c>
      <c r="G349" s="13"/>
      <c r="H349" s="204">
        <v>36</v>
      </c>
      <c r="I349" s="205"/>
      <c r="J349" s="13"/>
      <c r="K349" s="13"/>
      <c r="L349" s="201"/>
      <c r="M349" s="206"/>
      <c r="N349" s="207"/>
      <c r="O349" s="207"/>
      <c r="P349" s="207"/>
      <c r="Q349" s="207"/>
      <c r="R349" s="207"/>
      <c r="S349" s="207"/>
      <c r="T349" s="20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02" t="s">
        <v>248</v>
      </c>
      <c r="AU349" s="202" t="s">
        <v>91</v>
      </c>
      <c r="AV349" s="13" t="s">
        <v>91</v>
      </c>
      <c r="AW349" s="13" t="s">
        <v>37</v>
      </c>
      <c r="AX349" s="13" t="s">
        <v>89</v>
      </c>
      <c r="AY349" s="202" t="s">
        <v>160</v>
      </c>
    </row>
    <row r="350" s="2" customFormat="1" ht="24.15" customHeight="1">
      <c r="A350" s="37"/>
      <c r="B350" s="178"/>
      <c r="C350" s="179" t="s">
        <v>1193</v>
      </c>
      <c r="D350" s="179" t="s">
        <v>162</v>
      </c>
      <c r="E350" s="180" t="s">
        <v>1194</v>
      </c>
      <c r="F350" s="181" t="s">
        <v>1195</v>
      </c>
      <c r="G350" s="182" t="s">
        <v>515</v>
      </c>
      <c r="H350" s="183">
        <v>110</v>
      </c>
      <c r="I350" s="184"/>
      <c r="J350" s="185">
        <f>ROUND(I350*H350,2)</f>
        <v>0</v>
      </c>
      <c r="K350" s="181" t="s">
        <v>245</v>
      </c>
      <c r="L350" s="38"/>
      <c r="M350" s="186" t="s">
        <v>1</v>
      </c>
      <c r="N350" s="187" t="s">
        <v>47</v>
      </c>
      <c r="O350" s="76"/>
      <c r="P350" s="188">
        <f>O350*H350</f>
        <v>0</v>
      </c>
      <c r="Q350" s="188">
        <v>0</v>
      </c>
      <c r="R350" s="188">
        <f>Q350*H350</f>
        <v>0</v>
      </c>
      <c r="S350" s="188">
        <v>0</v>
      </c>
      <c r="T350" s="189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190" t="s">
        <v>296</v>
      </c>
      <c r="AT350" s="190" t="s">
        <v>162</v>
      </c>
      <c r="AU350" s="190" t="s">
        <v>91</v>
      </c>
      <c r="AY350" s="18" t="s">
        <v>160</v>
      </c>
      <c r="BE350" s="191">
        <f>IF(N350="základní",J350,0)</f>
        <v>0</v>
      </c>
      <c r="BF350" s="191">
        <f>IF(N350="snížená",J350,0)</f>
        <v>0</v>
      </c>
      <c r="BG350" s="191">
        <f>IF(N350="zákl. přenesená",J350,0)</f>
        <v>0</v>
      </c>
      <c r="BH350" s="191">
        <f>IF(N350="sníž. přenesená",J350,0)</f>
        <v>0</v>
      </c>
      <c r="BI350" s="191">
        <f>IF(N350="nulová",J350,0)</f>
        <v>0</v>
      </c>
      <c r="BJ350" s="18" t="s">
        <v>89</v>
      </c>
      <c r="BK350" s="191">
        <f>ROUND(I350*H350,2)</f>
        <v>0</v>
      </c>
      <c r="BL350" s="18" t="s">
        <v>296</v>
      </c>
      <c r="BM350" s="190" t="s">
        <v>1196</v>
      </c>
    </row>
    <row r="351" s="2" customFormat="1">
      <c r="A351" s="37"/>
      <c r="B351" s="38"/>
      <c r="C351" s="37"/>
      <c r="D351" s="192" t="s">
        <v>167</v>
      </c>
      <c r="E351" s="37"/>
      <c r="F351" s="193" t="s">
        <v>1197</v>
      </c>
      <c r="G351" s="37"/>
      <c r="H351" s="37"/>
      <c r="I351" s="194"/>
      <c r="J351" s="37"/>
      <c r="K351" s="37"/>
      <c r="L351" s="38"/>
      <c r="M351" s="195"/>
      <c r="N351" s="196"/>
      <c r="O351" s="76"/>
      <c r="P351" s="76"/>
      <c r="Q351" s="76"/>
      <c r="R351" s="76"/>
      <c r="S351" s="76"/>
      <c r="T351" s="77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T351" s="18" t="s">
        <v>167</v>
      </c>
      <c r="AU351" s="18" t="s">
        <v>91</v>
      </c>
    </row>
    <row r="352" s="13" customFormat="1">
      <c r="A352" s="13"/>
      <c r="B352" s="201"/>
      <c r="C352" s="13"/>
      <c r="D352" s="192" t="s">
        <v>248</v>
      </c>
      <c r="E352" s="202" t="s">
        <v>1</v>
      </c>
      <c r="F352" s="203" t="s">
        <v>1198</v>
      </c>
      <c r="G352" s="13"/>
      <c r="H352" s="204">
        <v>110</v>
      </c>
      <c r="I352" s="205"/>
      <c r="J352" s="13"/>
      <c r="K352" s="13"/>
      <c r="L352" s="201"/>
      <c r="M352" s="206"/>
      <c r="N352" s="207"/>
      <c r="O352" s="207"/>
      <c r="P352" s="207"/>
      <c r="Q352" s="207"/>
      <c r="R352" s="207"/>
      <c r="S352" s="207"/>
      <c r="T352" s="20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02" t="s">
        <v>248</v>
      </c>
      <c r="AU352" s="202" t="s">
        <v>91</v>
      </c>
      <c r="AV352" s="13" t="s">
        <v>91</v>
      </c>
      <c r="AW352" s="13" t="s">
        <v>37</v>
      </c>
      <c r="AX352" s="13" t="s">
        <v>89</v>
      </c>
      <c r="AY352" s="202" t="s">
        <v>160</v>
      </c>
    </row>
    <row r="353" s="2" customFormat="1" ht="24.15" customHeight="1">
      <c r="A353" s="37"/>
      <c r="B353" s="178"/>
      <c r="C353" s="179" t="s">
        <v>1199</v>
      </c>
      <c r="D353" s="179" t="s">
        <v>162</v>
      </c>
      <c r="E353" s="180" t="s">
        <v>1200</v>
      </c>
      <c r="F353" s="181" t="s">
        <v>1201</v>
      </c>
      <c r="G353" s="182" t="s">
        <v>515</v>
      </c>
      <c r="H353" s="183">
        <v>40</v>
      </c>
      <c r="I353" s="184"/>
      <c r="J353" s="185">
        <f>ROUND(I353*H353,2)</f>
        <v>0</v>
      </c>
      <c r="K353" s="181" t="s">
        <v>245</v>
      </c>
      <c r="L353" s="38"/>
      <c r="M353" s="186" t="s">
        <v>1</v>
      </c>
      <c r="N353" s="187" t="s">
        <v>47</v>
      </c>
      <c r="O353" s="76"/>
      <c r="P353" s="188">
        <f>O353*H353</f>
        <v>0</v>
      </c>
      <c r="Q353" s="188">
        <v>0</v>
      </c>
      <c r="R353" s="188">
        <f>Q353*H353</f>
        <v>0</v>
      </c>
      <c r="S353" s="188">
        <v>0</v>
      </c>
      <c r="T353" s="189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190" t="s">
        <v>296</v>
      </c>
      <c r="AT353" s="190" t="s">
        <v>162</v>
      </c>
      <c r="AU353" s="190" t="s">
        <v>91</v>
      </c>
      <c r="AY353" s="18" t="s">
        <v>160</v>
      </c>
      <c r="BE353" s="191">
        <f>IF(N353="základní",J353,0)</f>
        <v>0</v>
      </c>
      <c r="BF353" s="191">
        <f>IF(N353="snížená",J353,0)</f>
        <v>0</v>
      </c>
      <c r="BG353" s="191">
        <f>IF(N353="zákl. přenesená",J353,0)</f>
        <v>0</v>
      </c>
      <c r="BH353" s="191">
        <f>IF(N353="sníž. přenesená",J353,0)</f>
        <v>0</v>
      </c>
      <c r="BI353" s="191">
        <f>IF(N353="nulová",J353,0)</f>
        <v>0</v>
      </c>
      <c r="BJ353" s="18" t="s">
        <v>89</v>
      </c>
      <c r="BK353" s="191">
        <f>ROUND(I353*H353,2)</f>
        <v>0</v>
      </c>
      <c r="BL353" s="18" t="s">
        <v>296</v>
      </c>
      <c r="BM353" s="190" t="s">
        <v>1202</v>
      </c>
    </row>
    <row r="354" s="2" customFormat="1">
      <c r="A354" s="37"/>
      <c r="B354" s="38"/>
      <c r="C354" s="37"/>
      <c r="D354" s="192" t="s">
        <v>167</v>
      </c>
      <c r="E354" s="37"/>
      <c r="F354" s="193" t="s">
        <v>1203</v>
      </c>
      <c r="G354" s="37"/>
      <c r="H354" s="37"/>
      <c r="I354" s="194"/>
      <c r="J354" s="37"/>
      <c r="K354" s="37"/>
      <c r="L354" s="38"/>
      <c r="M354" s="195"/>
      <c r="N354" s="196"/>
      <c r="O354" s="76"/>
      <c r="P354" s="76"/>
      <c r="Q354" s="76"/>
      <c r="R354" s="76"/>
      <c r="S354" s="76"/>
      <c r="T354" s="77"/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T354" s="18" t="s">
        <v>167</v>
      </c>
      <c r="AU354" s="18" t="s">
        <v>91</v>
      </c>
    </row>
    <row r="355" s="2" customFormat="1" ht="24.15" customHeight="1">
      <c r="A355" s="37"/>
      <c r="B355" s="178"/>
      <c r="C355" s="179" t="s">
        <v>1204</v>
      </c>
      <c r="D355" s="179" t="s">
        <v>162</v>
      </c>
      <c r="E355" s="180" t="s">
        <v>1205</v>
      </c>
      <c r="F355" s="181" t="s">
        <v>1206</v>
      </c>
      <c r="G355" s="182" t="s">
        <v>295</v>
      </c>
      <c r="H355" s="183">
        <v>1</v>
      </c>
      <c r="I355" s="184"/>
      <c r="J355" s="185">
        <f>ROUND(I355*H355,2)</f>
        <v>0</v>
      </c>
      <c r="K355" s="181" t="s">
        <v>245</v>
      </c>
      <c r="L355" s="38"/>
      <c r="M355" s="186" t="s">
        <v>1</v>
      </c>
      <c r="N355" s="187" t="s">
        <v>47</v>
      </c>
      <c r="O355" s="76"/>
      <c r="P355" s="188">
        <f>O355*H355</f>
        <v>0</v>
      </c>
      <c r="Q355" s="188">
        <v>0.0018799999999999999</v>
      </c>
      <c r="R355" s="188">
        <f>Q355*H355</f>
        <v>0.0018799999999999999</v>
      </c>
      <c r="S355" s="188">
        <v>0</v>
      </c>
      <c r="T355" s="189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190" t="s">
        <v>296</v>
      </c>
      <c r="AT355" s="190" t="s">
        <v>162</v>
      </c>
      <c r="AU355" s="190" t="s">
        <v>91</v>
      </c>
      <c r="AY355" s="18" t="s">
        <v>160</v>
      </c>
      <c r="BE355" s="191">
        <f>IF(N355="základní",J355,0)</f>
        <v>0</v>
      </c>
      <c r="BF355" s="191">
        <f>IF(N355="snížená",J355,0)</f>
        <v>0</v>
      </c>
      <c r="BG355" s="191">
        <f>IF(N355="zákl. přenesená",J355,0)</f>
        <v>0</v>
      </c>
      <c r="BH355" s="191">
        <f>IF(N355="sníž. přenesená",J355,0)</f>
        <v>0</v>
      </c>
      <c r="BI355" s="191">
        <f>IF(N355="nulová",J355,0)</f>
        <v>0</v>
      </c>
      <c r="BJ355" s="18" t="s">
        <v>89</v>
      </c>
      <c r="BK355" s="191">
        <f>ROUND(I355*H355,2)</f>
        <v>0</v>
      </c>
      <c r="BL355" s="18" t="s">
        <v>296</v>
      </c>
      <c r="BM355" s="190" t="s">
        <v>1207</v>
      </c>
    </row>
    <row r="356" s="2" customFormat="1">
      <c r="A356" s="37"/>
      <c r="B356" s="38"/>
      <c r="C356" s="37"/>
      <c r="D356" s="192" t="s">
        <v>167</v>
      </c>
      <c r="E356" s="37"/>
      <c r="F356" s="193" t="s">
        <v>1208</v>
      </c>
      <c r="G356" s="37"/>
      <c r="H356" s="37"/>
      <c r="I356" s="194"/>
      <c r="J356" s="37"/>
      <c r="K356" s="37"/>
      <c r="L356" s="38"/>
      <c r="M356" s="195"/>
      <c r="N356" s="196"/>
      <c r="O356" s="76"/>
      <c r="P356" s="76"/>
      <c r="Q356" s="76"/>
      <c r="R356" s="76"/>
      <c r="S356" s="76"/>
      <c r="T356" s="77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T356" s="18" t="s">
        <v>167</v>
      </c>
      <c r="AU356" s="18" t="s">
        <v>91</v>
      </c>
    </row>
    <row r="357" s="2" customFormat="1" ht="24.15" customHeight="1">
      <c r="A357" s="37"/>
      <c r="B357" s="178"/>
      <c r="C357" s="179" t="s">
        <v>1209</v>
      </c>
      <c r="D357" s="179" t="s">
        <v>162</v>
      </c>
      <c r="E357" s="180" t="s">
        <v>1210</v>
      </c>
      <c r="F357" s="181" t="s">
        <v>1211</v>
      </c>
      <c r="G357" s="182" t="s">
        <v>295</v>
      </c>
      <c r="H357" s="183">
        <v>10</v>
      </c>
      <c r="I357" s="184"/>
      <c r="J357" s="185">
        <f>ROUND(I357*H357,2)</f>
        <v>0</v>
      </c>
      <c r="K357" s="181" t="s">
        <v>245</v>
      </c>
      <c r="L357" s="38"/>
      <c r="M357" s="186" t="s">
        <v>1</v>
      </c>
      <c r="N357" s="187" t="s">
        <v>47</v>
      </c>
      <c r="O357" s="76"/>
      <c r="P357" s="188">
        <f>O357*H357</f>
        <v>0</v>
      </c>
      <c r="Q357" s="188">
        <v>0.0021199999999999999</v>
      </c>
      <c r="R357" s="188">
        <f>Q357*H357</f>
        <v>0.0212</v>
      </c>
      <c r="S357" s="188">
        <v>0</v>
      </c>
      <c r="T357" s="189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190" t="s">
        <v>296</v>
      </c>
      <c r="AT357" s="190" t="s">
        <v>162</v>
      </c>
      <c r="AU357" s="190" t="s">
        <v>91</v>
      </c>
      <c r="AY357" s="18" t="s">
        <v>160</v>
      </c>
      <c r="BE357" s="191">
        <f>IF(N357="základní",J357,0)</f>
        <v>0</v>
      </c>
      <c r="BF357" s="191">
        <f>IF(N357="snížená",J357,0)</f>
        <v>0</v>
      </c>
      <c r="BG357" s="191">
        <f>IF(N357="zákl. přenesená",J357,0)</f>
        <v>0</v>
      </c>
      <c r="BH357" s="191">
        <f>IF(N357="sníž. přenesená",J357,0)</f>
        <v>0</v>
      </c>
      <c r="BI357" s="191">
        <f>IF(N357="nulová",J357,0)</f>
        <v>0</v>
      </c>
      <c r="BJ357" s="18" t="s">
        <v>89</v>
      </c>
      <c r="BK357" s="191">
        <f>ROUND(I357*H357,2)</f>
        <v>0</v>
      </c>
      <c r="BL357" s="18" t="s">
        <v>296</v>
      </c>
      <c r="BM357" s="190" t="s">
        <v>1212</v>
      </c>
    </row>
    <row r="358" s="2" customFormat="1">
      <c r="A358" s="37"/>
      <c r="B358" s="38"/>
      <c r="C358" s="37"/>
      <c r="D358" s="192" t="s">
        <v>167</v>
      </c>
      <c r="E358" s="37"/>
      <c r="F358" s="193" t="s">
        <v>1213</v>
      </c>
      <c r="G358" s="37"/>
      <c r="H358" s="37"/>
      <c r="I358" s="194"/>
      <c r="J358" s="37"/>
      <c r="K358" s="37"/>
      <c r="L358" s="38"/>
      <c r="M358" s="195"/>
      <c r="N358" s="196"/>
      <c r="O358" s="76"/>
      <c r="P358" s="76"/>
      <c r="Q358" s="76"/>
      <c r="R358" s="76"/>
      <c r="S358" s="76"/>
      <c r="T358" s="77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T358" s="18" t="s">
        <v>167</v>
      </c>
      <c r="AU358" s="18" t="s">
        <v>91</v>
      </c>
    </row>
    <row r="359" s="2" customFormat="1" ht="21.75" customHeight="1">
      <c r="A359" s="37"/>
      <c r="B359" s="178"/>
      <c r="C359" s="227" t="s">
        <v>1214</v>
      </c>
      <c r="D359" s="227" t="s">
        <v>549</v>
      </c>
      <c r="E359" s="228" t="s">
        <v>1215</v>
      </c>
      <c r="F359" s="229" t="s">
        <v>1216</v>
      </c>
      <c r="G359" s="230" t="s">
        <v>220</v>
      </c>
      <c r="H359" s="231">
        <v>1</v>
      </c>
      <c r="I359" s="232"/>
      <c r="J359" s="233">
        <f>ROUND(I359*H359,2)</f>
        <v>0</v>
      </c>
      <c r="K359" s="229" t="s">
        <v>1</v>
      </c>
      <c r="L359" s="234"/>
      <c r="M359" s="235" t="s">
        <v>1</v>
      </c>
      <c r="N359" s="236" t="s">
        <v>47</v>
      </c>
      <c r="O359" s="76"/>
      <c r="P359" s="188">
        <f>O359*H359</f>
        <v>0</v>
      </c>
      <c r="Q359" s="188">
        <v>0.00068999999999999997</v>
      </c>
      <c r="R359" s="188">
        <f>Q359*H359</f>
        <v>0.00068999999999999997</v>
      </c>
      <c r="S359" s="188">
        <v>0</v>
      </c>
      <c r="T359" s="189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190" t="s">
        <v>586</v>
      </c>
      <c r="AT359" s="190" t="s">
        <v>549</v>
      </c>
      <c r="AU359" s="190" t="s">
        <v>91</v>
      </c>
      <c r="AY359" s="18" t="s">
        <v>160</v>
      </c>
      <c r="BE359" s="191">
        <f>IF(N359="základní",J359,0)</f>
        <v>0</v>
      </c>
      <c r="BF359" s="191">
        <f>IF(N359="snížená",J359,0)</f>
        <v>0</v>
      </c>
      <c r="BG359" s="191">
        <f>IF(N359="zákl. přenesená",J359,0)</f>
        <v>0</v>
      </c>
      <c r="BH359" s="191">
        <f>IF(N359="sníž. přenesená",J359,0)</f>
        <v>0</v>
      </c>
      <c r="BI359" s="191">
        <f>IF(N359="nulová",J359,0)</f>
        <v>0</v>
      </c>
      <c r="BJ359" s="18" t="s">
        <v>89</v>
      </c>
      <c r="BK359" s="191">
        <f>ROUND(I359*H359,2)</f>
        <v>0</v>
      </c>
      <c r="BL359" s="18" t="s">
        <v>296</v>
      </c>
      <c r="BM359" s="190" t="s">
        <v>1217</v>
      </c>
    </row>
    <row r="360" s="2" customFormat="1">
      <c r="A360" s="37"/>
      <c r="B360" s="38"/>
      <c r="C360" s="37"/>
      <c r="D360" s="192" t="s">
        <v>167</v>
      </c>
      <c r="E360" s="37"/>
      <c r="F360" s="193" t="s">
        <v>1218</v>
      </c>
      <c r="G360" s="37"/>
      <c r="H360" s="37"/>
      <c r="I360" s="194"/>
      <c r="J360" s="37"/>
      <c r="K360" s="37"/>
      <c r="L360" s="38"/>
      <c r="M360" s="195"/>
      <c r="N360" s="196"/>
      <c r="O360" s="76"/>
      <c r="P360" s="76"/>
      <c r="Q360" s="76"/>
      <c r="R360" s="76"/>
      <c r="S360" s="76"/>
      <c r="T360" s="77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18" t="s">
        <v>167</v>
      </c>
      <c r="AU360" s="18" t="s">
        <v>91</v>
      </c>
    </row>
    <row r="361" s="2" customFormat="1" ht="21.75" customHeight="1">
      <c r="A361" s="37"/>
      <c r="B361" s="178"/>
      <c r="C361" s="227" t="s">
        <v>1219</v>
      </c>
      <c r="D361" s="227" t="s">
        <v>549</v>
      </c>
      <c r="E361" s="228" t="s">
        <v>1220</v>
      </c>
      <c r="F361" s="229" t="s">
        <v>1221</v>
      </c>
      <c r="G361" s="230" t="s">
        <v>295</v>
      </c>
      <c r="H361" s="231">
        <v>9</v>
      </c>
      <c r="I361" s="232"/>
      <c r="J361" s="233">
        <f>ROUND(I361*H361,2)</f>
        <v>0</v>
      </c>
      <c r="K361" s="229" t="s">
        <v>1</v>
      </c>
      <c r="L361" s="234"/>
      <c r="M361" s="235" t="s">
        <v>1</v>
      </c>
      <c r="N361" s="236" t="s">
        <v>47</v>
      </c>
      <c r="O361" s="76"/>
      <c r="P361" s="188">
        <f>O361*H361</f>
        <v>0</v>
      </c>
      <c r="Q361" s="188">
        <v>0.00068999999999999997</v>
      </c>
      <c r="R361" s="188">
        <f>Q361*H361</f>
        <v>0.0062099999999999994</v>
      </c>
      <c r="S361" s="188">
        <v>0</v>
      </c>
      <c r="T361" s="189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190" t="s">
        <v>586</v>
      </c>
      <c r="AT361" s="190" t="s">
        <v>549</v>
      </c>
      <c r="AU361" s="190" t="s">
        <v>91</v>
      </c>
      <c r="AY361" s="18" t="s">
        <v>160</v>
      </c>
      <c r="BE361" s="191">
        <f>IF(N361="základní",J361,0)</f>
        <v>0</v>
      </c>
      <c r="BF361" s="191">
        <f>IF(N361="snížená",J361,0)</f>
        <v>0</v>
      </c>
      <c r="BG361" s="191">
        <f>IF(N361="zákl. přenesená",J361,0)</f>
        <v>0</v>
      </c>
      <c r="BH361" s="191">
        <f>IF(N361="sníž. přenesená",J361,0)</f>
        <v>0</v>
      </c>
      <c r="BI361" s="191">
        <f>IF(N361="nulová",J361,0)</f>
        <v>0</v>
      </c>
      <c r="BJ361" s="18" t="s">
        <v>89</v>
      </c>
      <c r="BK361" s="191">
        <f>ROUND(I361*H361,2)</f>
        <v>0</v>
      </c>
      <c r="BL361" s="18" t="s">
        <v>296</v>
      </c>
      <c r="BM361" s="190" t="s">
        <v>1222</v>
      </c>
    </row>
    <row r="362" s="2" customFormat="1">
      <c r="A362" s="37"/>
      <c r="B362" s="38"/>
      <c r="C362" s="37"/>
      <c r="D362" s="192" t="s">
        <v>167</v>
      </c>
      <c r="E362" s="37"/>
      <c r="F362" s="193" t="s">
        <v>1223</v>
      </c>
      <c r="G362" s="37"/>
      <c r="H362" s="37"/>
      <c r="I362" s="194"/>
      <c r="J362" s="37"/>
      <c r="K362" s="37"/>
      <c r="L362" s="38"/>
      <c r="M362" s="195"/>
      <c r="N362" s="196"/>
      <c r="O362" s="76"/>
      <c r="P362" s="76"/>
      <c r="Q362" s="76"/>
      <c r="R362" s="76"/>
      <c r="S362" s="76"/>
      <c r="T362" s="77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T362" s="18" t="s">
        <v>167</v>
      </c>
      <c r="AU362" s="18" t="s">
        <v>91</v>
      </c>
    </row>
    <row r="363" s="2" customFormat="1" ht="24.15" customHeight="1">
      <c r="A363" s="37"/>
      <c r="B363" s="178"/>
      <c r="C363" s="179" t="s">
        <v>1224</v>
      </c>
      <c r="D363" s="179" t="s">
        <v>162</v>
      </c>
      <c r="E363" s="180" t="s">
        <v>1225</v>
      </c>
      <c r="F363" s="181" t="s">
        <v>1226</v>
      </c>
      <c r="G363" s="182" t="s">
        <v>360</v>
      </c>
      <c r="H363" s="183">
        <v>1.0569999999999999</v>
      </c>
      <c r="I363" s="184"/>
      <c r="J363" s="185">
        <f>ROUND(I363*H363,2)</f>
        <v>0</v>
      </c>
      <c r="K363" s="181" t="s">
        <v>245</v>
      </c>
      <c r="L363" s="38"/>
      <c r="M363" s="186" t="s">
        <v>1</v>
      </c>
      <c r="N363" s="187" t="s">
        <v>47</v>
      </c>
      <c r="O363" s="76"/>
      <c r="P363" s="188">
        <f>O363*H363</f>
        <v>0</v>
      </c>
      <c r="Q363" s="188">
        <v>0</v>
      </c>
      <c r="R363" s="188">
        <f>Q363*H363</f>
        <v>0</v>
      </c>
      <c r="S363" s="188">
        <v>0</v>
      </c>
      <c r="T363" s="189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190" t="s">
        <v>296</v>
      </c>
      <c r="AT363" s="190" t="s">
        <v>162</v>
      </c>
      <c r="AU363" s="190" t="s">
        <v>91</v>
      </c>
      <c r="AY363" s="18" t="s">
        <v>160</v>
      </c>
      <c r="BE363" s="191">
        <f>IF(N363="základní",J363,0)</f>
        <v>0</v>
      </c>
      <c r="BF363" s="191">
        <f>IF(N363="snížená",J363,0)</f>
        <v>0</v>
      </c>
      <c r="BG363" s="191">
        <f>IF(N363="zákl. přenesená",J363,0)</f>
        <v>0</v>
      </c>
      <c r="BH363" s="191">
        <f>IF(N363="sníž. přenesená",J363,0)</f>
        <v>0</v>
      </c>
      <c r="BI363" s="191">
        <f>IF(N363="nulová",J363,0)</f>
        <v>0</v>
      </c>
      <c r="BJ363" s="18" t="s">
        <v>89</v>
      </c>
      <c r="BK363" s="191">
        <f>ROUND(I363*H363,2)</f>
        <v>0</v>
      </c>
      <c r="BL363" s="18" t="s">
        <v>296</v>
      </c>
      <c r="BM363" s="190" t="s">
        <v>1227</v>
      </c>
    </row>
    <row r="364" s="2" customFormat="1">
      <c r="A364" s="37"/>
      <c r="B364" s="38"/>
      <c r="C364" s="37"/>
      <c r="D364" s="192" t="s">
        <v>167</v>
      </c>
      <c r="E364" s="37"/>
      <c r="F364" s="193" t="s">
        <v>1228</v>
      </c>
      <c r="G364" s="37"/>
      <c r="H364" s="37"/>
      <c r="I364" s="194"/>
      <c r="J364" s="37"/>
      <c r="K364" s="37"/>
      <c r="L364" s="38"/>
      <c r="M364" s="195"/>
      <c r="N364" s="196"/>
      <c r="O364" s="76"/>
      <c r="P364" s="76"/>
      <c r="Q364" s="76"/>
      <c r="R364" s="76"/>
      <c r="S364" s="76"/>
      <c r="T364" s="77"/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T364" s="18" t="s">
        <v>167</v>
      </c>
      <c r="AU364" s="18" t="s">
        <v>91</v>
      </c>
    </row>
    <row r="365" s="12" customFormat="1" ht="22.8" customHeight="1">
      <c r="A365" s="12"/>
      <c r="B365" s="165"/>
      <c r="C365" s="12"/>
      <c r="D365" s="166" t="s">
        <v>81</v>
      </c>
      <c r="E365" s="176" t="s">
        <v>1229</v>
      </c>
      <c r="F365" s="176" t="s">
        <v>1230</v>
      </c>
      <c r="G365" s="12"/>
      <c r="H365" s="12"/>
      <c r="I365" s="168"/>
      <c r="J365" s="177">
        <f>BK365</f>
        <v>0</v>
      </c>
      <c r="K365" s="12"/>
      <c r="L365" s="165"/>
      <c r="M365" s="170"/>
      <c r="N365" s="171"/>
      <c r="O365" s="171"/>
      <c r="P365" s="172">
        <f>SUM(P366:P464)</f>
        <v>0</v>
      </c>
      <c r="Q365" s="171"/>
      <c r="R365" s="172">
        <f>SUM(R366:R464)</f>
        <v>0.35144000000000003</v>
      </c>
      <c r="S365" s="171"/>
      <c r="T365" s="173">
        <f>SUM(T366:T464)</f>
        <v>0.33551000000000003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166" t="s">
        <v>91</v>
      </c>
      <c r="AT365" s="174" t="s">
        <v>81</v>
      </c>
      <c r="AU365" s="174" t="s">
        <v>89</v>
      </c>
      <c r="AY365" s="166" t="s">
        <v>160</v>
      </c>
      <c r="BK365" s="175">
        <f>SUM(BK366:BK464)</f>
        <v>0</v>
      </c>
    </row>
    <row r="366" s="2" customFormat="1" ht="24.15" customHeight="1">
      <c r="A366" s="37"/>
      <c r="B366" s="178"/>
      <c r="C366" s="179" t="s">
        <v>1231</v>
      </c>
      <c r="D366" s="179" t="s">
        <v>162</v>
      </c>
      <c r="E366" s="180" t="s">
        <v>1232</v>
      </c>
      <c r="F366" s="181" t="s">
        <v>1233</v>
      </c>
      <c r="G366" s="182" t="s">
        <v>295</v>
      </c>
      <c r="H366" s="183">
        <v>12</v>
      </c>
      <c r="I366" s="184"/>
      <c r="J366" s="185">
        <f>ROUND(I366*H366,2)</f>
        <v>0</v>
      </c>
      <c r="K366" s="181" t="s">
        <v>245</v>
      </c>
      <c r="L366" s="38"/>
      <c r="M366" s="186" t="s">
        <v>1</v>
      </c>
      <c r="N366" s="187" t="s">
        <v>47</v>
      </c>
      <c r="O366" s="76"/>
      <c r="P366" s="188">
        <f>O366*H366</f>
        <v>0</v>
      </c>
      <c r="Q366" s="188">
        <v>2.0000000000000002E-05</v>
      </c>
      <c r="R366" s="188">
        <f>Q366*H366</f>
        <v>0.00024000000000000003</v>
      </c>
      <c r="S366" s="188">
        <v>0.014</v>
      </c>
      <c r="T366" s="189">
        <f>S366*H366</f>
        <v>0.16800000000000001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190" t="s">
        <v>296</v>
      </c>
      <c r="AT366" s="190" t="s">
        <v>162</v>
      </c>
      <c r="AU366" s="190" t="s">
        <v>91</v>
      </c>
      <c r="AY366" s="18" t="s">
        <v>160</v>
      </c>
      <c r="BE366" s="191">
        <f>IF(N366="základní",J366,0)</f>
        <v>0</v>
      </c>
      <c r="BF366" s="191">
        <f>IF(N366="snížená",J366,0)</f>
        <v>0</v>
      </c>
      <c r="BG366" s="191">
        <f>IF(N366="zákl. přenesená",J366,0)</f>
        <v>0</v>
      </c>
      <c r="BH366" s="191">
        <f>IF(N366="sníž. přenesená",J366,0)</f>
        <v>0</v>
      </c>
      <c r="BI366" s="191">
        <f>IF(N366="nulová",J366,0)</f>
        <v>0</v>
      </c>
      <c r="BJ366" s="18" t="s">
        <v>89</v>
      </c>
      <c r="BK366" s="191">
        <f>ROUND(I366*H366,2)</f>
        <v>0</v>
      </c>
      <c r="BL366" s="18" t="s">
        <v>296</v>
      </c>
      <c r="BM366" s="190" t="s">
        <v>1234</v>
      </c>
    </row>
    <row r="367" s="2" customFormat="1">
      <c r="A367" s="37"/>
      <c r="B367" s="38"/>
      <c r="C367" s="37"/>
      <c r="D367" s="192" t="s">
        <v>167</v>
      </c>
      <c r="E367" s="37"/>
      <c r="F367" s="193" t="s">
        <v>1235</v>
      </c>
      <c r="G367" s="37"/>
      <c r="H367" s="37"/>
      <c r="I367" s="194"/>
      <c r="J367" s="37"/>
      <c r="K367" s="37"/>
      <c r="L367" s="38"/>
      <c r="M367" s="195"/>
      <c r="N367" s="196"/>
      <c r="O367" s="76"/>
      <c r="P367" s="76"/>
      <c r="Q367" s="76"/>
      <c r="R367" s="76"/>
      <c r="S367" s="76"/>
      <c r="T367" s="77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T367" s="18" t="s">
        <v>167</v>
      </c>
      <c r="AU367" s="18" t="s">
        <v>91</v>
      </c>
    </row>
    <row r="368" s="13" customFormat="1">
      <c r="A368" s="13"/>
      <c r="B368" s="201"/>
      <c r="C368" s="13"/>
      <c r="D368" s="192" t="s">
        <v>248</v>
      </c>
      <c r="E368" s="202" t="s">
        <v>1</v>
      </c>
      <c r="F368" s="203" t="s">
        <v>1236</v>
      </c>
      <c r="G368" s="13"/>
      <c r="H368" s="204">
        <v>12</v>
      </c>
      <c r="I368" s="205"/>
      <c r="J368" s="13"/>
      <c r="K368" s="13"/>
      <c r="L368" s="201"/>
      <c r="M368" s="206"/>
      <c r="N368" s="207"/>
      <c r="O368" s="207"/>
      <c r="P368" s="207"/>
      <c r="Q368" s="207"/>
      <c r="R368" s="207"/>
      <c r="S368" s="207"/>
      <c r="T368" s="208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02" t="s">
        <v>248</v>
      </c>
      <c r="AU368" s="202" t="s">
        <v>91</v>
      </c>
      <c r="AV368" s="13" t="s">
        <v>91</v>
      </c>
      <c r="AW368" s="13" t="s">
        <v>37</v>
      </c>
      <c r="AX368" s="13" t="s">
        <v>89</v>
      </c>
      <c r="AY368" s="202" t="s">
        <v>160</v>
      </c>
    </row>
    <row r="369" s="2" customFormat="1" ht="24.15" customHeight="1">
      <c r="A369" s="37"/>
      <c r="B369" s="178"/>
      <c r="C369" s="179" t="s">
        <v>1237</v>
      </c>
      <c r="D369" s="179" t="s">
        <v>162</v>
      </c>
      <c r="E369" s="180" t="s">
        <v>1238</v>
      </c>
      <c r="F369" s="181" t="s">
        <v>1239</v>
      </c>
      <c r="G369" s="182" t="s">
        <v>295</v>
      </c>
      <c r="H369" s="183">
        <v>28</v>
      </c>
      <c r="I369" s="184"/>
      <c r="J369" s="185">
        <f>ROUND(I369*H369,2)</f>
        <v>0</v>
      </c>
      <c r="K369" s="181" t="s">
        <v>245</v>
      </c>
      <c r="L369" s="38"/>
      <c r="M369" s="186" t="s">
        <v>1</v>
      </c>
      <c r="N369" s="187" t="s">
        <v>47</v>
      </c>
      <c r="O369" s="76"/>
      <c r="P369" s="188">
        <f>O369*H369</f>
        <v>0</v>
      </c>
      <c r="Q369" s="188">
        <v>6.0000000000000002E-05</v>
      </c>
      <c r="R369" s="188">
        <f>Q369*H369</f>
        <v>0.0016800000000000001</v>
      </c>
      <c r="S369" s="188">
        <v>0.0011000000000000001</v>
      </c>
      <c r="T369" s="189">
        <f>S369*H369</f>
        <v>0.030800000000000001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190" t="s">
        <v>296</v>
      </c>
      <c r="AT369" s="190" t="s">
        <v>162</v>
      </c>
      <c r="AU369" s="190" t="s">
        <v>91</v>
      </c>
      <c r="AY369" s="18" t="s">
        <v>160</v>
      </c>
      <c r="BE369" s="191">
        <f>IF(N369="základní",J369,0)</f>
        <v>0</v>
      </c>
      <c r="BF369" s="191">
        <f>IF(N369="snížená",J369,0)</f>
        <v>0</v>
      </c>
      <c r="BG369" s="191">
        <f>IF(N369="zákl. přenesená",J369,0)</f>
        <v>0</v>
      </c>
      <c r="BH369" s="191">
        <f>IF(N369="sníž. přenesená",J369,0)</f>
        <v>0</v>
      </c>
      <c r="BI369" s="191">
        <f>IF(N369="nulová",J369,0)</f>
        <v>0</v>
      </c>
      <c r="BJ369" s="18" t="s">
        <v>89</v>
      </c>
      <c r="BK369" s="191">
        <f>ROUND(I369*H369,2)</f>
        <v>0</v>
      </c>
      <c r="BL369" s="18" t="s">
        <v>296</v>
      </c>
      <c r="BM369" s="190" t="s">
        <v>1240</v>
      </c>
    </row>
    <row r="370" s="2" customFormat="1">
      <c r="A370" s="37"/>
      <c r="B370" s="38"/>
      <c r="C370" s="37"/>
      <c r="D370" s="192" t="s">
        <v>167</v>
      </c>
      <c r="E370" s="37"/>
      <c r="F370" s="193" t="s">
        <v>1241</v>
      </c>
      <c r="G370" s="37"/>
      <c r="H370" s="37"/>
      <c r="I370" s="194"/>
      <c r="J370" s="37"/>
      <c r="K370" s="37"/>
      <c r="L370" s="38"/>
      <c r="M370" s="195"/>
      <c r="N370" s="196"/>
      <c r="O370" s="76"/>
      <c r="P370" s="76"/>
      <c r="Q370" s="76"/>
      <c r="R370" s="76"/>
      <c r="S370" s="76"/>
      <c r="T370" s="77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T370" s="18" t="s">
        <v>167</v>
      </c>
      <c r="AU370" s="18" t="s">
        <v>91</v>
      </c>
    </row>
    <row r="371" s="13" customFormat="1">
      <c r="A371" s="13"/>
      <c r="B371" s="201"/>
      <c r="C371" s="13"/>
      <c r="D371" s="192" t="s">
        <v>248</v>
      </c>
      <c r="E371" s="202" t="s">
        <v>1</v>
      </c>
      <c r="F371" s="203" t="s">
        <v>1242</v>
      </c>
      <c r="G371" s="13"/>
      <c r="H371" s="204">
        <v>28</v>
      </c>
      <c r="I371" s="205"/>
      <c r="J371" s="13"/>
      <c r="K371" s="13"/>
      <c r="L371" s="201"/>
      <c r="M371" s="206"/>
      <c r="N371" s="207"/>
      <c r="O371" s="207"/>
      <c r="P371" s="207"/>
      <c r="Q371" s="207"/>
      <c r="R371" s="207"/>
      <c r="S371" s="207"/>
      <c r="T371" s="20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02" t="s">
        <v>248</v>
      </c>
      <c r="AU371" s="202" t="s">
        <v>91</v>
      </c>
      <c r="AV371" s="13" t="s">
        <v>91</v>
      </c>
      <c r="AW371" s="13" t="s">
        <v>37</v>
      </c>
      <c r="AX371" s="13" t="s">
        <v>89</v>
      </c>
      <c r="AY371" s="202" t="s">
        <v>160</v>
      </c>
    </row>
    <row r="372" s="2" customFormat="1" ht="24.15" customHeight="1">
      <c r="A372" s="37"/>
      <c r="B372" s="178"/>
      <c r="C372" s="179" t="s">
        <v>1243</v>
      </c>
      <c r="D372" s="179" t="s">
        <v>162</v>
      </c>
      <c r="E372" s="180" t="s">
        <v>1244</v>
      </c>
      <c r="F372" s="181" t="s">
        <v>1245</v>
      </c>
      <c r="G372" s="182" t="s">
        <v>295</v>
      </c>
      <c r="H372" s="183">
        <v>10</v>
      </c>
      <c r="I372" s="184"/>
      <c r="J372" s="185">
        <f>ROUND(I372*H372,2)</f>
        <v>0</v>
      </c>
      <c r="K372" s="181" t="s">
        <v>245</v>
      </c>
      <c r="L372" s="38"/>
      <c r="M372" s="186" t="s">
        <v>1</v>
      </c>
      <c r="N372" s="187" t="s">
        <v>47</v>
      </c>
      <c r="O372" s="76"/>
      <c r="P372" s="188">
        <f>O372*H372</f>
        <v>0</v>
      </c>
      <c r="Q372" s="188">
        <v>0.00012999999999999999</v>
      </c>
      <c r="R372" s="188">
        <f>Q372*H372</f>
        <v>0.0012999999999999999</v>
      </c>
      <c r="S372" s="188">
        <v>0.0011000000000000001</v>
      </c>
      <c r="T372" s="189">
        <f>S372*H372</f>
        <v>0.011000000000000001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190" t="s">
        <v>296</v>
      </c>
      <c r="AT372" s="190" t="s">
        <v>162</v>
      </c>
      <c r="AU372" s="190" t="s">
        <v>91</v>
      </c>
      <c r="AY372" s="18" t="s">
        <v>160</v>
      </c>
      <c r="BE372" s="191">
        <f>IF(N372="základní",J372,0)</f>
        <v>0</v>
      </c>
      <c r="BF372" s="191">
        <f>IF(N372="snížená",J372,0)</f>
        <v>0</v>
      </c>
      <c r="BG372" s="191">
        <f>IF(N372="zákl. přenesená",J372,0)</f>
        <v>0</v>
      </c>
      <c r="BH372" s="191">
        <f>IF(N372="sníž. přenesená",J372,0)</f>
        <v>0</v>
      </c>
      <c r="BI372" s="191">
        <f>IF(N372="nulová",J372,0)</f>
        <v>0</v>
      </c>
      <c r="BJ372" s="18" t="s">
        <v>89</v>
      </c>
      <c r="BK372" s="191">
        <f>ROUND(I372*H372,2)</f>
        <v>0</v>
      </c>
      <c r="BL372" s="18" t="s">
        <v>296</v>
      </c>
      <c r="BM372" s="190" t="s">
        <v>1246</v>
      </c>
    </row>
    <row r="373" s="2" customFormat="1">
      <c r="A373" s="37"/>
      <c r="B373" s="38"/>
      <c r="C373" s="37"/>
      <c r="D373" s="192" t="s">
        <v>167</v>
      </c>
      <c r="E373" s="37"/>
      <c r="F373" s="193" t="s">
        <v>1247</v>
      </c>
      <c r="G373" s="37"/>
      <c r="H373" s="37"/>
      <c r="I373" s="194"/>
      <c r="J373" s="37"/>
      <c r="K373" s="37"/>
      <c r="L373" s="38"/>
      <c r="M373" s="195"/>
      <c r="N373" s="196"/>
      <c r="O373" s="76"/>
      <c r="P373" s="76"/>
      <c r="Q373" s="76"/>
      <c r="R373" s="76"/>
      <c r="S373" s="76"/>
      <c r="T373" s="77"/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T373" s="18" t="s">
        <v>167</v>
      </c>
      <c r="AU373" s="18" t="s">
        <v>91</v>
      </c>
    </row>
    <row r="374" s="13" customFormat="1">
      <c r="A374" s="13"/>
      <c r="B374" s="201"/>
      <c r="C374" s="13"/>
      <c r="D374" s="192" t="s">
        <v>248</v>
      </c>
      <c r="E374" s="202" t="s">
        <v>1</v>
      </c>
      <c r="F374" s="203" t="s">
        <v>1248</v>
      </c>
      <c r="G374" s="13"/>
      <c r="H374" s="204">
        <v>10</v>
      </c>
      <c r="I374" s="205"/>
      <c r="J374" s="13"/>
      <c r="K374" s="13"/>
      <c r="L374" s="201"/>
      <c r="M374" s="206"/>
      <c r="N374" s="207"/>
      <c r="O374" s="207"/>
      <c r="P374" s="207"/>
      <c r="Q374" s="207"/>
      <c r="R374" s="207"/>
      <c r="S374" s="207"/>
      <c r="T374" s="20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02" t="s">
        <v>248</v>
      </c>
      <c r="AU374" s="202" t="s">
        <v>91</v>
      </c>
      <c r="AV374" s="13" t="s">
        <v>91</v>
      </c>
      <c r="AW374" s="13" t="s">
        <v>37</v>
      </c>
      <c r="AX374" s="13" t="s">
        <v>89</v>
      </c>
      <c r="AY374" s="202" t="s">
        <v>160</v>
      </c>
    </row>
    <row r="375" s="2" customFormat="1" ht="24.15" customHeight="1">
      <c r="A375" s="37"/>
      <c r="B375" s="178"/>
      <c r="C375" s="179" t="s">
        <v>1249</v>
      </c>
      <c r="D375" s="179" t="s">
        <v>162</v>
      </c>
      <c r="E375" s="180" t="s">
        <v>1250</v>
      </c>
      <c r="F375" s="181" t="s">
        <v>1251</v>
      </c>
      <c r="G375" s="182" t="s">
        <v>295</v>
      </c>
      <c r="H375" s="183">
        <v>4</v>
      </c>
      <c r="I375" s="184"/>
      <c r="J375" s="185">
        <f>ROUND(I375*H375,2)</f>
        <v>0</v>
      </c>
      <c r="K375" s="181" t="s">
        <v>245</v>
      </c>
      <c r="L375" s="38"/>
      <c r="M375" s="186" t="s">
        <v>1</v>
      </c>
      <c r="N375" s="187" t="s">
        <v>47</v>
      </c>
      <c r="O375" s="76"/>
      <c r="P375" s="188">
        <f>O375*H375</f>
        <v>0</v>
      </c>
      <c r="Q375" s="188">
        <v>0.00017000000000000001</v>
      </c>
      <c r="R375" s="188">
        <f>Q375*H375</f>
        <v>0.00068000000000000005</v>
      </c>
      <c r="S375" s="188">
        <v>0.0022000000000000001</v>
      </c>
      <c r="T375" s="189">
        <f>S375*H375</f>
        <v>0.0088000000000000005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190" t="s">
        <v>296</v>
      </c>
      <c r="AT375" s="190" t="s">
        <v>162</v>
      </c>
      <c r="AU375" s="190" t="s">
        <v>91</v>
      </c>
      <c r="AY375" s="18" t="s">
        <v>160</v>
      </c>
      <c r="BE375" s="191">
        <f>IF(N375="základní",J375,0)</f>
        <v>0</v>
      </c>
      <c r="BF375" s="191">
        <f>IF(N375="snížená",J375,0)</f>
        <v>0</v>
      </c>
      <c r="BG375" s="191">
        <f>IF(N375="zákl. přenesená",J375,0)</f>
        <v>0</v>
      </c>
      <c r="BH375" s="191">
        <f>IF(N375="sníž. přenesená",J375,0)</f>
        <v>0</v>
      </c>
      <c r="BI375" s="191">
        <f>IF(N375="nulová",J375,0)</f>
        <v>0</v>
      </c>
      <c r="BJ375" s="18" t="s">
        <v>89</v>
      </c>
      <c r="BK375" s="191">
        <f>ROUND(I375*H375,2)</f>
        <v>0</v>
      </c>
      <c r="BL375" s="18" t="s">
        <v>296</v>
      </c>
      <c r="BM375" s="190" t="s">
        <v>1252</v>
      </c>
    </row>
    <row r="376" s="2" customFormat="1">
      <c r="A376" s="37"/>
      <c r="B376" s="38"/>
      <c r="C376" s="37"/>
      <c r="D376" s="192" t="s">
        <v>167</v>
      </c>
      <c r="E376" s="37"/>
      <c r="F376" s="193" t="s">
        <v>1253</v>
      </c>
      <c r="G376" s="37"/>
      <c r="H376" s="37"/>
      <c r="I376" s="194"/>
      <c r="J376" s="37"/>
      <c r="K376" s="37"/>
      <c r="L376" s="38"/>
      <c r="M376" s="195"/>
      <c r="N376" s="196"/>
      <c r="O376" s="76"/>
      <c r="P376" s="76"/>
      <c r="Q376" s="76"/>
      <c r="R376" s="76"/>
      <c r="S376" s="76"/>
      <c r="T376" s="77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T376" s="18" t="s">
        <v>167</v>
      </c>
      <c r="AU376" s="18" t="s">
        <v>91</v>
      </c>
    </row>
    <row r="377" s="2" customFormat="1" ht="24.15" customHeight="1">
      <c r="A377" s="37"/>
      <c r="B377" s="178"/>
      <c r="C377" s="179" t="s">
        <v>1254</v>
      </c>
      <c r="D377" s="179" t="s">
        <v>162</v>
      </c>
      <c r="E377" s="180" t="s">
        <v>1255</v>
      </c>
      <c r="F377" s="181" t="s">
        <v>1256</v>
      </c>
      <c r="G377" s="182" t="s">
        <v>295</v>
      </c>
      <c r="H377" s="183">
        <v>26</v>
      </c>
      <c r="I377" s="184"/>
      <c r="J377" s="185">
        <f>ROUND(I377*H377,2)</f>
        <v>0</v>
      </c>
      <c r="K377" s="181" t="s">
        <v>245</v>
      </c>
      <c r="L377" s="38"/>
      <c r="M377" s="186" t="s">
        <v>1</v>
      </c>
      <c r="N377" s="187" t="s">
        <v>47</v>
      </c>
      <c r="O377" s="76"/>
      <c r="P377" s="188">
        <f>O377*H377</f>
        <v>0</v>
      </c>
      <c r="Q377" s="188">
        <v>0.00021000000000000001</v>
      </c>
      <c r="R377" s="188">
        <f>Q377*H377</f>
        <v>0.0054600000000000004</v>
      </c>
      <c r="S377" s="188">
        <v>0.0035000000000000001</v>
      </c>
      <c r="T377" s="189">
        <f>S377*H377</f>
        <v>0.090999999999999998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190" t="s">
        <v>296</v>
      </c>
      <c r="AT377" s="190" t="s">
        <v>162</v>
      </c>
      <c r="AU377" s="190" t="s">
        <v>91</v>
      </c>
      <c r="AY377" s="18" t="s">
        <v>160</v>
      </c>
      <c r="BE377" s="191">
        <f>IF(N377="základní",J377,0)</f>
        <v>0</v>
      </c>
      <c r="BF377" s="191">
        <f>IF(N377="snížená",J377,0)</f>
        <v>0</v>
      </c>
      <c r="BG377" s="191">
        <f>IF(N377="zákl. přenesená",J377,0)</f>
        <v>0</v>
      </c>
      <c r="BH377" s="191">
        <f>IF(N377="sníž. přenesená",J377,0)</f>
        <v>0</v>
      </c>
      <c r="BI377" s="191">
        <f>IF(N377="nulová",J377,0)</f>
        <v>0</v>
      </c>
      <c r="BJ377" s="18" t="s">
        <v>89</v>
      </c>
      <c r="BK377" s="191">
        <f>ROUND(I377*H377,2)</f>
        <v>0</v>
      </c>
      <c r="BL377" s="18" t="s">
        <v>296</v>
      </c>
      <c r="BM377" s="190" t="s">
        <v>1257</v>
      </c>
    </row>
    <row r="378" s="2" customFormat="1">
      <c r="A378" s="37"/>
      <c r="B378" s="38"/>
      <c r="C378" s="37"/>
      <c r="D378" s="192" t="s">
        <v>167</v>
      </c>
      <c r="E378" s="37"/>
      <c r="F378" s="193" t="s">
        <v>1258</v>
      </c>
      <c r="G378" s="37"/>
      <c r="H378" s="37"/>
      <c r="I378" s="194"/>
      <c r="J378" s="37"/>
      <c r="K378" s="37"/>
      <c r="L378" s="38"/>
      <c r="M378" s="195"/>
      <c r="N378" s="196"/>
      <c r="O378" s="76"/>
      <c r="P378" s="76"/>
      <c r="Q378" s="76"/>
      <c r="R378" s="76"/>
      <c r="S378" s="76"/>
      <c r="T378" s="77"/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T378" s="18" t="s">
        <v>167</v>
      </c>
      <c r="AU378" s="18" t="s">
        <v>91</v>
      </c>
    </row>
    <row r="379" s="13" customFormat="1">
      <c r="A379" s="13"/>
      <c r="B379" s="201"/>
      <c r="C379" s="13"/>
      <c r="D379" s="192" t="s">
        <v>248</v>
      </c>
      <c r="E379" s="202" t="s">
        <v>1</v>
      </c>
      <c r="F379" s="203" t="s">
        <v>1259</v>
      </c>
      <c r="G379" s="13"/>
      <c r="H379" s="204">
        <v>26</v>
      </c>
      <c r="I379" s="205"/>
      <c r="J379" s="13"/>
      <c r="K379" s="13"/>
      <c r="L379" s="201"/>
      <c r="M379" s="206"/>
      <c r="N379" s="207"/>
      <c r="O379" s="207"/>
      <c r="P379" s="207"/>
      <c r="Q379" s="207"/>
      <c r="R379" s="207"/>
      <c r="S379" s="207"/>
      <c r="T379" s="208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02" t="s">
        <v>248</v>
      </c>
      <c r="AU379" s="202" t="s">
        <v>91</v>
      </c>
      <c r="AV379" s="13" t="s">
        <v>91</v>
      </c>
      <c r="AW379" s="13" t="s">
        <v>37</v>
      </c>
      <c r="AX379" s="13" t="s">
        <v>89</v>
      </c>
      <c r="AY379" s="202" t="s">
        <v>160</v>
      </c>
    </row>
    <row r="380" s="2" customFormat="1" ht="24.15" customHeight="1">
      <c r="A380" s="37"/>
      <c r="B380" s="178"/>
      <c r="C380" s="179" t="s">
        <v>1260</v>
      </c>
      <c r="D380" s="179" t="s">
        <v>162</v>
      </c>
      <c r="E380" s="180" t="s">
        <v>1261</v>
      </c>
      <c r="F380" s="181" t="s">
        <v>1262</v>
      </c>
      <c r="G380" s="182" t="s">
        <v>295</v>
      </c>
      <c r="H380" s="183">
        <v>1</v>
      </c>
      <c r="I380" s="184"/>
      <c r="J380" s="185">
        <f>ROUND(I380*H380,2)</f>
        <v>0</v>
      </c>
      <c r="K380" s="181" t="s">
        <v>245</v>
      </c>
      <c r="L380" s="38"/>
      <c r="M380" s="186" t="s">
        <v>1</v>
      </c>
      <c r="N380" s="187" t="s">
        <v>47</v>
      </c>
      <c r="O380" s="76"/>
      <c r="P380" s="188">
        <f>O380*H380</f>
        <v>0</v>
      </c>
      <c r="Q380" s="188">
        <v>1.0000000000000001E-05</v>
      </c>
      <c r="R380" s="188">
        <f>Q380*H380</f>
        <v>1.0000000000000001E-05</v>
      </c>
      <c r="S380" s="188">
        <v>0.0027100000000000002</v>
      </c>
      <c r="T380" s="189">
        <f>S380*H380</f>
        <v>0.0027100000000000002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190" t="s">
        <v>296</v>
      </c>
      <c r="AT380" s="190" t="s">
        <v>162</v>
      </c>
      <c r="AU380" s="190" t="s">
        <v>91</v>
      </c>
      <c r="AY380" s="18" t="s">
        <v>160</v>
      </c>
      <c r="BE380" s="191">
        <f>IF(N380="základní",J380,0)</f>
        <v>0</v>
      </c>
      <c r="BF380" s="191">
        <f>IF(N380="snížená",J380,0)</f>
        <v>0</v>
      </c>
      <c r="BG380" s="191">
        <f>IF(N380="zákl. přenesená",J380,0)</f>
        <v>0</v>
      </c>
      <c r="BH380" s="191">
        <f>IF(N380="sníž. přenesená",J380,0)</f>
        <v>0</v>
      </c>
      <c r="BI380" s="191">
        <f>IF(N380="nulová",J380,0)</f>
        <v>0</v>
      </c>
      <c r="BJ380" s="18" t="s">
        <v>89</v>
      </c>
      <c r="BK380" s="191">
        <f>ROUND(I380*H380,2)</f>
        <v>0</v>
      </c>
      <c r="BL380" s="18" t="s">
        <v>296</v>
      </c>
      <c r="BM380" s="190" t="s">
        <v>1263</v>
      </c>
    </row>
    <row r="381" s="2" customFormat="1">
      <c r="A381" s="37"/>
      <c r="B381" s="38"/>
      <c r="C381" s="37"/>
      <c r="D381" s="192" t="s">
        <v>167</v>
      </c>
      <c r="E381" s="37"/>
      <c r="F381" s="193" t="s">
        <v>1264</v>
      </c>
      <c r="G381" s="37"/>
      <c r="H381" s="37"/>
      <c r="I381" s="194"/>
      <c r="J381" s="37"/>
      <c r="K381" s="37"/>
      <c r="L381" s="38"/>
      <c r="M381" s="195"/>
      <c r="N381" s="196"/>
      <c r="O381" s="76"/>
      <c r="P381" s="76"/>
      <c r="Q381" s="76"/>
      <c r="R381" s="76"/>
      <c r="S381" s="76"/>
      <c r="T381" s="77"/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T381" s="18" t="s">
        <v>167</v>
      </c>
      <c r="AU381" s="18" t="s">
        <v>91</v>
      </c>
    </row>
    <row r="382" s="2" customFormat="1" ht="24.15" customHeight="1">
      <c r="A382" s="37"/>
      <c r="B382" s="178"/>
      <c r="C382" s="179" t="s">
        <v>1265</v>
      </c>
      <c r="D382" s="179" t="s">
        <v>162</v>
      </c>
      <c r="E382" s="180" t="s">
        <v>1266</v>
      </c>
      <c r="F382" s="181" t="s">
        <v>1267</v>
      </c>
      <c r="G382" s="182" t="s">
        <v>295</v>
      </c>
      <c r="H382" s="183">
        <v>1</v>
      </c>
      <c r="I382" s="184"/>
      <c r="J382" s="185">
        <f>ROUND(I382*H382,2)</f>
        <v>0</v>
      </c>
      <c r="K382" s="181" t="s">
        <v>245</v>
      </c>
      <c r="L382" s="38"/>
      <c r="M382" s="186" t="s">
        <v>1</v>
      </c>
      <c r="N382" s="187" t="s">
        <v>47</v>
      </c>
      <c r="O382" s="76"/>
      <c r="P382" s="188">
        <f>O382*H382</f>
        <v>0</v>
      </c>
      <c r="Q382" s="188">
        <v>1.0000000000000001E-05</v>
      </c>
      <c r="R382" s="188">
        <f>Q382*H382</f>
        <v>1.0000000000000001E-05</v>
      </c>
      <c r="S382" s="188">
        <v>0.0033800000000000002</v>
      </c>
      <c r="T382" s="189">
        <f>S382*H382</f>
        <v>0.0033800000000000002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190" t="s">
        <v>296</v>
      </c>
      <c r="AT382" s="190" t="s">
        <v>162</v>
      </c>
      <c r="AU382" s="190" t="s">
        <v>91</v>
      </c>
      <c r="AY382" s="18" t="s">
        <v>160</v>
      </c>
      <c r="BE382" s="191">
        <f>IF(N382="základní",J382,0)</f>
        <v>0</v>
      </c>
      <c r="BF382" s="191">
        <f>IF(N382="snížená",J382,0)</f>
        <v>0</v>
      </c>
      <c r="BG382" s="191">
        <f>IF(N382="zákl. přenesená",J382,0)</f>
        <v>0</v>
      </c>
      <c r="BH382" s="191">
        <f>IF(N382="sníž. přenesená",J382,0)</f>
        <v>0</v>
      </c>
      <c r="BI382" s="191">
        <f>IF(N382="nulová",J382,0)</f>
        <v>0</v>
      </c>
      <c r="BJ382" s="18" t="s">
        <v>89</v>
      </c>
      <c r="BK382" s="191">
        <f>ROUND(I382*H382,2)</f>
        <v>0</v>
      </c>
      <c r="BL382" s="18" t="s">
        <v>296</v>
      </c>
      <c r="BM382" s="190" t="s">
        <v>1268</v>
      </c>
    </row>
    <row r="383" s="2" customFormat="1">
      <c r="A383" s="37"/>
      <c r="B383" s="38"/>
      <c r="C383" s="37"/>
      <c r="D383" s="192" t="s">
        <v>167</v>
      </c>
      <c r="E383" s="37"/>
      <c r="F383" s="193" t="s">
        <v>1269</v>
      </c>
      <c r="G383" s="37"/>
      <c r="H383" s="37"/>
      <c r="I383" s="194"/>
      <c r="J383" s="37"/>
      <c r="K383" s="37"/>
      <c r="L383" s="38"/>
      <c r="M383" s="195"/>
      <c r="N383" s="196"/>
      <c r="O383" s="76"/>
      <c r="P383" s="76"/>
      <c r="Q383" s="76"/>
      <c r="R383" s="76"/>
      <c r="S383" s="76"/>
      <c r="T383" s="77"/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T383" s="18" t="s">
        <v>167</v>
      </c>
      <c r="AU383" s="18" t="s">
        <v>91</v>
      </c>
    </row>
    <row r="384" s="2" customFormat="1" ht="24.15" customHeight="1">
      <c r="A384" s="37"/>
      <c r="B384" s="178"/>
      <c r="C384" s="179" t="s">
        <v>1270</v>
      </c>
      <c r="D384" s="179" t="s">
        <v>162</v>
      </c>
      <c r="E384" s="180" t="s">
        <v>1271</v>
      </c>
      <c r="F384" s="181" t="s">
        <v>1272</v>
      </c>
      <c r="G384" s="182" t="s">
        <v>295</v>
      </c>
      <c r="H384" s="183">
        <v>1</v>
      </c>
      <c r="I384" s="184"/>
      <c r="J384" s="185">
        <f>ROUND(I384*H384,2)</f>
        <v>0</v>
      </c>
      <c r="K384" s="181" t="s">
        <v>245</v>
      </c>
      <c r="L384" s="38"/>
      <c r="M384" s="186" t="s">
        <v>1</v>
      </c>
      <c r="N384" s="187" t="s">
        <v>47</v>
      </c>
      <c r="O384" s="76"/>
      <c r="P384" s="188">
        <f>O384*H384</f>
        <v>0</v>
      </c>
      <c r="Q384" s="188">
        <v>0.00029999999999999997</v>
      </c>
      <c r="R384" s="188">
        <f>Q384*H384</f>
        <v>0.00029999999999999997</v>
      </c>
      <c r="S384" s="188">
        <v>0.0043600000000000002</v>
      </c>
      <c r="T384" s="189">
        <f>S384*H384</f>
        <v>0.0043600000000000002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190" t="s">
        <v>296</v>
      </c>
      <c r="AT384" s="190" t="s">
        <v>162</v>
      </c>
      <c r="AU384" s="190" t="s">
        <v>91</v>
      </c>
      <c r="AY384" s="18" t="s">
        <v>160</v>
      </c>
      <c r="BE384" s="191">
        <f>IF(N384="základní",J384,0)</f>
        <v>0</v>
      </c>
      <c r="BF384" s="191">
        <f>IF(N384="snížená",J384,0)</f>
        <v>0</v>
      </c>
      <c r="BG384" s="191">
        <f>IF(N384="zákl. přenesená",J384,0)</f>
        <v>0</v>
      </c>
      <c r="BH384" s="191">
        <f>IF(N384="sníž. přenesená",J384,0)</f>
        <v>0</v>
      </c>
      <c r="BI384" s="191">
        <f>IF(N384="nulová",J384,0)</f>
        <v>0</v>
      </c>
      <c r="BJ384" s="18" t="s">
        <v>89</v>
      </c>
      <c r="BK384" s="191">
        <f>ROUND(I384*H384,2)</f>
        <v>0</v>
      </c>
      <c r="BL384" s="18" t="s">
        <v>296</v>
      </c>
      <c r="BM384" s="190" t="s">
        <v>1273</v>
      </c>
    </row>
    <row r="385" s="2" customFormat="1">
      <c r="A385" s="37"/>
      <c r="B385" s="38"/>
      <c r="C385" s="37"/>
      <c r="D385" s="192" t="s">
        <v>167</v>
      </c>
      <c r="E385" s="37"/>
      <c r="F385" s="193" t="s">
        <v>1274</v>
      </c>
      <c r="G385" s="37"/>
      <c r="H385" s="37"/>
      <c r="I385" s="194"/>
      <c r="J385" s="37"/>
      <c r="K385" s="37"/>
      <c r="L385" s="38"/>
      <c r="M385" s="195"/>
      <c r="N385" s="196"/>
      <c r="O385" s="76"/>
      <c r="P385" s="76"/>
      <c r="Q385" s="76"/>
      <c r="R385" s="76"/>
      <c r="S385" s="76"/>
      <c r="T385" s="77"/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T385" s="18" t="s">
        <v>167</v>
      </c>
      <c r="AU385" s="18" t="s">
        <v>91</v>
      </c>
    </row>
    <row r="386" s="2" customFormat="1" ht="24.15" customHeight="1">
      <c r="A386" s="37"/>
      <c r="B386" s="178"/>
      <c r="C386" s="179" t="s">
        <v>1275</v>
      </c>
      <c r="D386" s="179" t="s">
        <v>162</v>
      </c>
      <c r="E386" s="180" t="s">
        <v>1276</v>
      </c>
      <c r="F386" s="181" t="s">
        <v>1277</v>
      </c>
      <c r="G386" s="182" t="s">
        <v>295</v>
      </c>
      <c r="H386" s="183">
        <v>10</v>
      </c>
      <c r="I386" s="184"/>
      <c r="J386" s="185">
        <f>ROUND(I386*H386,2)</f>
        <v>0</v>
      </c>
      <c r="K386" s="181" t="s">
        <v>245</v>
      </c>
      <c r="L386" s="38"/>
      <c r="M386" s="186" t="s">
        <v>1</v>
      </c>
      <c r="N386" s="187" t="s">
        <v>47</v>
      </c>
      <c r="O386" s="76"/>
      <c r="P386" s="188">
        <f>O386*H386</f>
        <v>0</v>
      </c>
      <c r="Q386" s="188">
        <v>1.0000000000000001E-05</v>
      </c>
      <c r="R386" s="188">
        <f>Q386*H386</f>
        <v>0.00010000000000000001</v>
      </c>
      <c r="S386" s="188">
        <v>0.00040000000000000002</v>
      </c>
      <c r="T386" s="189">
        <f>S386*H386</f>
        <v>0.0040000000000000001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190" t="s">
        <v>296</v>
      </c>
      <c r="AT386" s="190" t="s">
        <v>162</v>
      </c>
      <c r="AU386" s="190" t="s">
        <v>91</v>
      </c>
      <c r="AY386" s="18" t="s">
        <v>160</v>
      </c>
      <c r="BE386" s="191">
        <f>IF(N386="základní",J386,0)</f>
        <v>0</v>
      </c>
      <c r="BF386" s="191">
        <f>IF(N386="snížená",J386,0)</f>
        <v>0</v>
      </c>
      <c r="BG386" s="191">
        <f>IF(N386="zákl. přenesená",J386,0)</f>
        <v>0</v>
      </c>
      <c r="BH386" s="191">
        <f>IF(N386="sníž. přenesená",J386,0)</f>
        <v>0</v>
      </c>
      <c r="BI386" s="191">
        <f>IF(N386="nulová",J386,0)</f>
        <v>0</v>
      </c>
      <c r="BJ386" s="18" t="s">
        <v>89</v>
      </c>
      <c r="BK386" s="191">
        <f>ROUND(I386*H386,2)</f>
        <v>0</v>
      </c>
      <c r="BL386" s="18" t="s">
        <v>296</v>
      </c>
      <c r="BM386" s="190" t="s">
        <v>1278</v>
      </c>
    </row>
    <row r="387" s="2" customFormat="1">
      <c r="A387" s="37"/>
      <c r="B387" s="38"/>
      <c r="C387" s="37"/>
      <c r="D387" s="192" t="s">
        <v>167</v>
      </c>
      <c r="E387" s="37"/>
      <c r="F387" s="193" t="s">
        <v>1279</v>
      </c>
      <c r="G387" s="37"/>
      <c r="H387" s="37"/>
      <c r="I387" s="194"/>
      <c r="J387" s="37"/>
      <c r="K387" s="37"/>
      <c r="L387" s="38"/>
      <c r="M387" s="195"/>
      <c r="N387" s="196"/>
      <c r="O387" s="76"/>
      <c r="P387" s="76"/>
      <c r="Q387" s="76"/>
      <c r="R387" s="76"/>
      <c r="S387" s="76"/>
      <c r="T387" s="77"/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T387" s="18" t="s">
        <v>167</v>
      </c>
      <c r="AU387" s="18" t="s">
        <v>91</v>
      </c>
    </row>
    <row r="388" s="2" customFormat="1" ht="16.5" customHeight="1">
      <c r="A388" s="37"/>
      <c r="B388" s="178"/>
      <c r="C388" s="179" t="s">
        <v>1280</v>
      </c>
      <c r="D388" s="179" t="s">
        <v>162</v>
      </c>
      <c r="E388" s="180" t="s">
        <v>1281</v>
      </c>
      <c r="F388" s="181" t="s">
        <v>1282</v>
      </c>
      <c r="G388" s="182" t="s">
        <v>295</v>
      </c>
      <c r="H388" s="183">
        <v>6</v>
      </c>
      <c r="I388" s="184"/>
      <c r="J388" s="185">
        <f>ROUND(I388*H388,2)</f>
        <v>0</v>
      </c>
      <c r="K388" s="181" t="s">
        <v>245</v>
      </c>
      <c r="L388" s="38"/>
      <c r="M388" s="186" t="s">
        <v>1</v>
      </c>
      <c r="N388" s="187" t="s">
        <v>47</v>
      </c>
      <c r="O388" s="76"/>
      <c r="P388" s="188">
        <f>O388*H388</f>
        <v>0</v>
      </c>
      <c r="Q388" s="188">
        <v>0</v>
      </c>
      <c r="R388" s="188">
        <f>Q388*H388</f>
        <v>0</v>
      </c>
      <c r="S388" s="188">
        <v>0.00191</v>
      </c>
      <c r="T388" s="189">
        <f>S388*H388</f>
        <v>0.01146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190" t="s">
        <v>296</v>
      </c>
      <c r="AT388" s="190" t="s">
        <v>162</v>
      </c>
      <c r="AU388" s="190" t="s">
        <v>91</v>
      </c>
      <c r="AY388" s="18" t="s">
        <v>160</v>
      </c>
      <c r="BE388" s="191">
        <f>IF(N388="základní",J388,0)</f>
        <v>0</v>
      </c>
      <c r="BF388" s="191">
        <f>IF(N388="snížená",J388,0)</f>
        <v>0</v>
      </c>
      <c r="BG388" s="191">
        <f>IF(N388="zákl. přenesená",J388,0)</f>
        <v>0</v>
      </c>
      <c r="BH388" s="191">
        <f>IF(N388="sníž. přenesená",J388,0)</f>
        <v>0</v>
      </c>
      <c r="BI388" s="191">
        <f>IF(N388="nulová",J388,0)</f>
        <v>0</v>
      </c>
      <c r="BJ388" s="18" t="s">
        <v>89</v>
      </c>
      <c r="BK388" s="191">
        <f>ROUND(I388*H388,2)</f>
        <v>0</v>
      </c>
      <c r="BL388" s="18" t="s">
        <v>296</v>
      </c>
      <c r="BM388" s="190" t="s">
        <v>1283</v>
      </c>
    </row>
    <row r="389" s="2" customFormat="1">
      <c r="A389" s="37"/>
      <c r="B389" s="38"/>
      <c r="C389" s="37"/>
      <c r="D389" s="192" t="s">
        <v>167</v>
      </c>
      <c r="E389" s="37"/>
      <c r="F389" s="193" t="s">
        <v>1284</v>
      </c>
      <c r="G389" s="37"/>
      <c r="H389" s="37"/>
      <c r="I389" s="194"/>
      <c r="J389" s="37"/>
      <c r="K389" s="37"/>
      <c r="L389" s="38"/>
      <c r="M389" s="195"/>
      <c r="N389" s="196"/>
      <c r="O389" s="76"/>
      <c r="P389" s="76"/>
      <c r="Q389" s="76"/>
      <c r="R389" s="76"/>
      <c r="S389" s="76"/>
      <c r="T389" s="77"/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T389" s="18" t="s">
        <v>167</v>
      </c>
      <c r="AU389" s="18" t="s">
        <v>91</v>
      </c>
    </row>
    <row r="390" s="2" customFormat="1" ht="24.15" customHeight="1">
      <c r="A390" s="37"/>
      <c r="B390" s="178"/>
      <c r="C390" s="179" t="s">
        <v>1285</v>
      </c>
      <c r="D390" s="179" t="s">
        <v>162</v>
      </c>
      <c r="E390" s="180" t="s">
        <v>1286</v>
      </c>
      <c r="F390" s="181" t="s">
        <v>1287</v>
      </c>
      <c r="G390" s="182" t="s">
        <v>295</v>
      </c>
      <c r="H390" s="183">
        <v>2</v>
      </c>
      <c r="I390" s="184"/>
      <c r="J390" s="185">
        <f>ROUND(I390*H390,2)</f>
        <v>0</v>
      </c>
      <c r="K390" s="181" t="s">
        <v>245</v>
      </c>
      <c r="L390" s="38"/>
      <c r="M390" s="186" t="s">
        <v>1</v>
      </c>
      <c r="N390" s="187" t="s">
        <v>47</v>
      </c>
      <c r="O390" s="76"/>
      <c r="P390" s="188">
        <f>O390*H390</f>
        <v>0</v>
      </c>
      <c r="Q390" s="188">
        <v>0.00172</v>
      </c>
      <c r="R390" s="188">
        <f>Q390*H390</f>
        <v>0.0034399999999999999</v>
      </c>
      <c r="S390" s="188">
        <v>0</v>
      </c>
      <c r="T390" s="189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190" t="s">
        <v>296</v>
      </c>
      <c r="AT390" s="190" t="s">
        <v>162</v>
      </c>
      <c r="AU390" s="190" t="s">
        <v>91</v>
      </c>
      <c r="AY390" s="18" t="s">
        <v>160</v>
      </c>
      <c r="BE390" s="191">
        <f>IF(N390="základní",J390,0)</f>
        <v>0</v>
      </c>
      <c r="BF390" s="191">
        <f>IF(N390="snížená",J390,0)</f>
        <v>0</v>
      </c>
      <c r="BG390" s="191">
        <f>IF(N390="zákl. přenesená",J390,0)</f>
        <v>0</v>
      </c>
      <c r="BH390" s="191">
        <f>IF(N390="sníž. přenesená",J390,0)</f>
        <v>0</v>
      </c>
      <c r="BI390" s="191">
        <f>IF(N390="nulová",J390,0)</f>
        <v>0</v>
      </c>
      <c r="BJ390" s="18" t="s">
        <v>89</v>
      </c>
      <c r="BK390" s="191">
        <f>ROUND(I390*H390,2)</f>
        <v>0</v>
      </c>
      <c r="BL390" s="18" t="s">
        <v>296</v>
      </c>
      <c r="BM390" s="190" t="s">
        <v>1288</v>
      </c>
    </row>
    <row r="391" s="2" customFormat="1">
      <c r="A391" s="37"/>
      <c r="B391" s="38"/>
      <c r="C391" s="37"/>
      <c r="D391" s="192" t="s">
        <v>167</v>
      </c>
      <c r="E391" s="37"/>
      <c r="F391" s="193" t="s">
        <v>1289</v>
      </c>
      <c r="G391" s="37"/>
      <c r="H391" s="37"/>
      <c r="I391" s="194"/>
      <c r="J391" s="37"/>
      <c r="K391" s="37"/>
      <c r="L391" s="38"/>
      <c r="M391" s="195"/>
      <c r="N391" s="196"/>
      <c r="O391" s="76"/>
      <c r="P391" s="76"/>
      <c r="Q391" s="76"/>
      <c r="R391" s="76"/>
      <c r="S391" s="76"/>
      <c r="T391" s="77"/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T391" s="18" t="s">
        <v>167</v>
      </c>
      <c r="AU391" s="18" t="s">
        <v>91</v>
      </c>
    </row>
    <row r="392" s="2" customFormat="1" ht="24.15" customHeight="1">
      <c r="A392" s="37"/>
      <c r="B392" s="178"/>
      <c r="C392" s="179" t="s">
        <v>1290</v>
      </c>
      <c r="D392" s="179" t="s">
        <v>162</v>
      </c>
      <c r="E392" s="180" t="s">
        <v>1291</v>
      </c>
      <c r="F392" s="181" t="s">
        <v>1292</v>
      </c>
      <c r="G392" s="182" t="s">
        <v>295</v>
      </c>
      <c r="H392" s="183">
        <v>1</v>
      </c>
      <c r="I392" s="184"/>
      <c r="J392" s="185">
        <f>ROUND(I392*H392,2)</f>
        <v>0</v>
      </c>
      <c r="K392" s="181" t="s">
        <v>245</v>
      </c>
      <c r="L392" s="38"/>
      <c r="M392" s="186" t="s">
        <v>1</v>
      </c>
      <c r="N392" s="187" t="s">
        <v>47</v>
      </c>
      <c r="O392" s="76"/>
      <c r="P392" s="188">
        <f>O392*H392</f>
        <v>0</v>
      </c>
      <c r="Q392" s="188">
        <v>0.0037699999999999999</v>
      </c>
      <c r="R392" s="188">
        <f>Q392*H392</f>
        <v>0.0037699999999999999</v>
      </c>
      <c r="S392" s="188">
        <v>0</v>
      </c>
      <c r="T392" s="189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190" t="s">
        <v>296</v>
      </c>
      <c r="AT392" s="190" t="s">
        <v>162</v>
      </c>
      <c r="AU392" s="190" t="s">
        <v>91</v>
      </c>
      <c r="AY392" s="18" t="s">
        <v>160</v>
      </c>
      <c r="BE392" s="191">
        <f>IF(N392="základní",J392,0)</f>
        <v>0</v>
      </c>
      <c r="BF392" s="191">
        <f>IF(N392="snížená",J392,0)</f>
        <v>0</v>
      </c>
      <c r="BG392" s="191">
        <f>IF(N392="zákl. přenesená",J392,0)</f>
        <v>0</v>
      </c>
      <c r="BH392" s="191">
        <f>IF(N392="sníž. přenesená",J392,0)</f>
        <v>0</v>
      </c>
      <c r="BI392" s="191">
        <f>IF(N392="nulová",J392,0)</f>
        <v>0</v>
      </c>
      <c r="BJ392" s="18" t="s">
        <v>89</v>
      </c>
      <c r="BK392" s="191">
        <f>ROUND(I392*H392,2)</f>
        <v>0</v>
      </c>
      <c r="BL392" s="18" t="s">
        <v>296</v>
      </c>
      <c r="BM392" s="190" t="s">
        <v>1293</v>
      </c>
    </row>
    <row r="393" s="2" customFormat="1">
      <c r="A393" s="37"/>
      <c r="B393" s="38"/>
      <c r="C393" s="37"/>
      <c r="D393" s="192" t="s">
        <v>167</v>
      </c>
      <c r="E393" s="37"/>
      <c r="F393" s="193" t="s">
        <v>1294</v>
      </c>
      <c r="G393" s="37"/>
      <c r="H393" s="37"/>
      <c r="I393" s="194"/>
      <c r="J393" s="37"/>
      <c r="K393" s="37"/>
      <c r="L393" s="38"/>
      <c r="M393" s="195"/>
      <c r="N393" s="196"/>
      <c r="O393" s="76"/>
      <c r="P393" s="76"/>
      <c r="Q393" s="76"/>
      <c r="R393" s="76"/>
      <c r="S393" s="76"/>
      <c r="T393" s="77"/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T393" s="18" t="s">
        <v>167</v>
      </c>
      <c r="AU393" s="18" t="s">
        <v>91</v>
      </c>
    </row>
    <row r="394" s="2" customFormat="1" ht="24.15" customHeight="1">
      <c r="A394" s="37"/>
      <c r="B394" s="178"/>
      <c r="C394" s="179" t="s">
        <v>1295</v>
      </c>
      <c r="D394" s="179" t="s">
        <v>162</v>
      </c>
      <c r="E394" s="180" t="s">
        <v>1296</v>
      </c>
      <c r="F394" s="181" t="s">
        <v>1297</v>
      </c>
      <c r="G394" s="182" t="s">
        <v>295</v>
      </c>
      <c r="H394" s="183">
        <v>1</v>
      </c>
      <c r="I394" s="184"/>
      <c r="J394" s="185">
        <f>ROUND(I394*H394,2)</f>
        <v>0</v>
      </c>
      <c r="K394" s="181" t="s">
        <v>245</v>
      </c>
      <c r="L394" s="38"/>
      <c r="M394" s="186" t="s">
        <v>1</v>
      </c>
      <c r="N394" s="187" t="s">
        <v>47</v>
      </c>
      <c r="O394" s="76"/>
      <c r="P394" s="188">
        <f>O394*H394</f>
        <v>0</v>
      </c>
      <c r="Q394" s="188">
        <v>0.0033999999999999998</v>
      </c>
      <c r="R394" s="188">
        <f>Q394*H394</f>
        <v>0.0033999999999999998</v>
      </c>
      <c r="S394" s="188">
        <v>0</v>
      </c>
      <c r="T394" s="189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190" t="s">
        <v>296</v>
      </c>
      <c r="AT394" s="190" t="s">
        <v>162</v>
      </c>
      <c r="AU394" s="190" t="s">
        <v>91</v>
      </c>
      <c r="AY394" s="18" t="s">
        <v>160</v>
      </c>
      <c r="BE394" s="191">
        <f>IF(N394="základní",J394,0)</f>
        <v>0</v>
      </c>
      <c r="BF394" s="191">
        <f>IF(N394="snížená",J394,0)</f>
        <v>0</v>
      </c>
      <c r="BG394" s="191">
        <f>IF(N394="zákl. přenesená",J394,0)</f>
        <v>0</v>
      </c>
      <c r="BH394" s="191">
        <f>IF(N394="sníž. přenesená",J394,0)</f>
        <v>0</v>
      </c>
      <c r="BI394" s="191">
        <f>IF(N394="nulová",J394,0)</f>
        <v>0</v>
      </c>
      <c r="BJ394" s="18" t="s">
        <v>89</v>
      </c>
      <c r="BK394" s="191">
        <f>ROUND(I394*H394,2)</f>
        <v>0</v>
      </c>
      <c r="BL394" s="18" t="s">
        <v>296</v>
      </c>
      <c r="BM394" s="190" t="s">
        <v>1298</v>
      </c>
    </row>
    <row r="395" s="2" customFormat="1">
      <c r="A395" s="37"/>
      <c r="B395" s="38"/>
      <c r="C395" s="37"/>
      <c r="D395" s="192" t="s">
        <v>167</v>
      </c>
      <c r="E395" s="37"/>
      <c r="F395" s="193" t="s">
        <v>1299</v>
      </c>
      <c r="G395" s="37"/>
      <c r="H395" s="37"/>
      <c r="I395" s="194"/>
      <c r="J395" s="37"/>
      <c r="K395" s="37"/>
      <c r="L395" s="38"/>
      <c r="M395" s="195"/>
      <c r="N395" s="196"/>
      <c r="O395" s="76"/>
      <c r="P395" s="76"/>
      <c r="Q395" s="76"/>
      <c r="R395" s="76"/>
      <c r="S395" s="76"/>
      <c r="T395" s="77"/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T395" s="18" t="s">
        <v>167</v>
      </c>
      <c r="AU395" s="18" t="s">
        <v>91</v>
      </c>
    </row>
    <row r="396" s="2" customFormat="1" ht="24.15" customHeight="1">
      <c r="A396" s="37"/>
      <c r="B396" s="178"/>
      <c r="C396" s="179" t="s">
        <v>1300</v>
      </c>
      <c r="D396" s="179" t="s">
        <v>162</v>
      </c>
      <c r="E396" s="180" t="s">
        <v>1301</v>
      </c>
      <c r="F396" s="181" t="s">
        <v>1302</v>
      </c>
      <c r="G396" s="182" t="s">
        <v>220</v>
      </c>
      <c r="H396" s="183">
        <v>2</v>
      </c>
      <c r="I396" s="184"/>
      <c r="J396" s="185">
        <f>ROUND(I396*H396,2)</f>
        <v>0</v>
      </c>
      <c r="K396" s="181" t="s">
        <v>245</v>
      </c>
      <c r="L396" s="38"/>
      <c r="M396" s="186" t="s">
        <v>1</v>
      </c>
      <c r="N396" s="187" t="s">
        <v>47</v>
      </c>
      <c r="O396" s="76"/>
      <c r="P396" s="188">
        <f>O396*H396</f>
        <v>0</v>
      </c>
      <c r="Q396" s="188">
        <v>0.025250000000000002</v>
      </c>
      <c r="R396" s="188">
        <f>Q396*H396</f>
        <v>0.050500000000000003</v>
      </c>
      <c r="S396" s="188">
        <v>0</v>
      </c>
      <c r="T396" s="189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190" t="s">
        <v>296</v>
      </c>
      <c r="AT396" s="190" t="s">
        <v>162</v>
      </c>
      <c r="AU396" s="190" t="s">
        <v>91</v>
      </c>
      <c r="AY396" s="18" t="s">
        <v>160</v>
      </c>
      <c r="BE396" s="191">
        <f>IF(N396="základní",J396,0)</f>
        <v>0</v>
      </c>
      <c r="BF396" s="191">
        <f>IF(N396="snížená",J396,0)</f>
        <v>0</v>
      </c>
      <c r="BG396" s="191">
        <f>IF(N396="zákl. přenesená",J396,0)</f>
        <v>0</v>
      </c>
      <c r="BH396" s="191">
        <f>IF(N396="sníž. přenesená",J396,0)</f>
        <v>0</v>
      </c>
      <c r="BI396" s="191">
        <f>IF(N396="nulová",J396,0)</f>
        <v>0</v>
      </c>
      <c r="BJ396" s="18" t="s">
        <v>89</v>
      </c>
      <c r="BK396" s="191">
        <f>ROUND(I396*H396,2)</f>
        <v>0</v>
      </c>
      <c r="BL396" s="18" t="s">
        <v>296</v>
      </c>
      <c r="BM396" s="190" t="s">
        <v>1303</v>
      </c>
    </row>
    <row r="397" s="2" customFormat="1">
      <c r="A397" s="37"/>
      <c r="B397" s="38"/>
      <c r="C397" s="37"/>
      <c r="D397" s="192" t="s">
        <v>167</v>
      </c>
      <c r="E397" s="37"/>
      <c r="F397" s="193" t="s">
        <v>1304</v>
      </c>
      <c r="G397" s="37"/>
      <c r="H397" s="37"/>
      <c r="I397" s="194"/>
      <c r="J397" s="37"/>
      <c r="K397" s="37"/>
      <c r="L397" s="38"/>
      <c r="M397" s="195"/>
      <c r="N397" s="196"/>
      <c r="O397" s="76"/>
      <c r="P397" s="76"/>
      <c r="Q397" s="76"/>
      <c r="R397" s="76"/>
      <c r="S397" s="76"/>
      <c r="T397" s="77"/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T397" s="18" t="s">
        <v>167</v>
      </c>
      <c r="AU397" s="18" t="s">
        <v>91</v>
      </c>
    </row>
    <row r="398" s="2" customFormat="1" ht="24.15" customHeight="1">
      <c r="A398" s="37"/>
      <c r="B398" s="178"/>
      <c r="C398" s="179" t="s">
        <v>1305</v>
      </c>
      <c r="D398" s="179" t="s">
        <v>162</v>
      </c>
      <c r="E398" s="180" t="s">
        <v>1306</v>
      </c>
      <c r="F398" s="181" t="s">
        <v>1307</v>
      </c>
      <c r="G398" s="182" t="s">
        <v>295</v>
      </c>
      <c r="H398" s="183">
        <v>3</v>
      </c>
      <c r="I398" s="184"/>
      <c r="J398" s="185">
        <f>ROUND(I398*H398,2)</f>
        <v>0</v>
      </c>
      <c r="K398" s="181" t="s">
        <v>245</v>
      </c>
      <c r="L398" s="38"/>
      <c r="M398" s="186" t="s">
        <v>1</v>
      </c>
      <c r="N398" s="187" t="s">
        <v>47</v>
      </c>
      <c r="O398" s="76"/>
      <c r="P398" s="188">
        <f>O398*H398</f>
        <v>0</v>
      </c>
      <c r="Q398" s="188">
        <v>0.00114</v>
      </c>
      <c r="R398" s="188">
        <f>Q398*H398</f>
        <v>0.0034199999999999999</v>
      </c>
      <c r="S398" s="188">
        <v>0</v>
      </c>
      <c r="T398" s="189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190" t="s">
        <v>296</v>
      </c>
      <c r="AT398" s="190" t="s">
        <v>162</v>
      </c>
      <c r="AU398" s="190" t="s">
        <v>91</v>
      </c>
      <c r="AY398" s="18" t="s">
        <v>160</v>
      </c>
      <c r="BE398" s="191">
        <f>IF(N398="základní",J398,0)</f>
        <v>0</v>
      </c>
      <c r="BF398" s="191">
        <f>IF(N398="snížená",J398,0)</f>
        <v>0</v>
      </c>
      <c r="BG398" s="191">
        <f>IF(N398="zákl. přenesená",J398,0)</f>
        <v>0</v>
      </c>
      <c r="BH398" s="191">
        <f>IF(N398="sníž. přenesená",J398,0)</f>
        <v>0</v>
      </c>
      <c r="BI398" s="191">
        <f>IF(N398="nulová",J398,0)</f>
        <v>0</v>
      </c>
      <c r="BJ398" s="18" t="s">
        <v>89</v>
      </c>
      <c r="BK398" s="191">
        <f>ROUND(I398*H398,2)</f>
        <v>0</v>
      </c>
      <c r="BL398" s="18" t="s">
        <v>296</v>
      </c>
      <c r="BM398" s="190" t="s">
        <v>1308</v>
      </c>
    </row>
    <row r="399" s="2" customFormat="1">
      <c r="A399" s="37"/>
      <c r="B399" s="38"/>
      <c r="C399" s="37"/>
      <c r="D399" s="192" t="s">
        <v>167</v>
      </c>
      <c r="E399" s="37"/>
      <c r="F399" s="193" t="s">
        <v>1309</v>
      </c>
      <c r="G399" s="37"/>
      <c r="H399" s="37"/>
      <c r="I399" s="194"/>
      <c r="J399" s="37"/>
      <c r="K399" s="37"/>
      <c r="L399" s="38"/>
      <c r="M399" s="195"/>
      <c r="N399" s="196"/>
      <c r="O399" s="76"/>
      <c r="P399" s="76"/>
      <c r="Q399" s="76"/>
      <c r="R399" s="76"/>
      <c r="S399" s="76"/>
      <c r="T399" s="77"/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T399" s="18" t="s">
        <v>167</v>
      </c>
      <c r="AU399" s="18" t="s">
        <v>91</v>
      </c>
    </row>
    <row r="400" s="2" customFormat="1" ht="21.75" customHeight="1">
      <c r="A400" s="37"/>
      <c r="B400" s="178"/>
      <c r="C400" s="179" t="s">
        <v>1310</v>
      </c>
      <c r="D400" s="179" t="s">
        <v>162</v>
      </c>
      <c r="E400" s="180" t="s">
        <v>1311</v>
      </c>
      <c r="F400" s="181" t="s">
        <v>1312</v>
      </c>
      <c r="G400" s="182" t="s">
        <v>295</v>
      </c>
      <c r="H400" s="183">
        <v>1</v>
      </c>
      <c r="I400" s="184"/>
      <c r="J400" s="185">
        <f>ROUND(I400*H400,2)</f>
        <v>0</v>
      </c>
      <c r="K400" s="181" t="s">
        <v>245</v>
      </c>
      <c r="L400" s="38"/>
      <c r="M400" s="186" t="s">
        <v>1</v>
      </c>
      <c r="N400" s="187" t="s">
        <v>47</v>
      </c>
      <c r="O400" s="76"/>
      <c r="P400" s="188">
        <f>O400*H400</f>
        <v>0</v>
      </c>
      <c r="Q400" s="188">
        <v>0.00173</v>
      </c>
      <c r="R400" s="188">
        <f>Q400*H400</f>
        <v>0.00173</v>
      </c>
      <c r="S400" s="188">
        <v>0</v>
      </c>
      <c r="T400" s="189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190" t="s">
        <v>296</v>
      </c>
      <c r="AT400" s="190" t="s">
        <v>162</v>
      </c>
      <c r="AU400" s="190" t="s">
        <v>91</v>
      </c>
      <c r="AY400" s="18" t="s">
        <v>160</v>
      </c>
      <c r="BE400" s="191">
        <f>IF(N400="základní",J400,0)</f>
        <v>0</v>
      </c>
      <c r="BF400" s="191">
        <f>IF(N400="snížená",J400,0)</f>
        <v>0</v>
      </c>
      <c r="BG400" s="191">
        <f>IF(N400="zákl. přenesená",J400,0)</f>
        <v>0</v>
      </c>
      <c r="BH400" s="191">
        <f>IF(N400="sníž. přenesená",J400,0)</f>
        <v>0</v>
      </c>
      <c r="BI400" s="191">
        <f>IF(N400="nulová",J400,0)</f>
        <v>0</v>
      </c>
      <c r="BJ400" s="18" t="s">
        <v>89</v>
      </c>
      <c r="BK400" s="191">
        <f>ROUND(I400*H400,2)</f>
        <v>0</v>
      </c>
      <c r="BL400" s="18" t="s">
        <v>296</v>
      </c>
      <c r="BM400" s="190" t="s">
        <v>1313</v>
      </c>
    </row>
    <row r="401" s="2" customFormat="1">
      <c r="A401" s="37"/>
      <c r="B401" s="38"/>
      <c r="C401" s="37"/>
      <c r="D401" s="192" t="s">
        <v>167</v>
      </c>
      <c r="E401" s="37"/>
      <c r="F401" s="193" t="s">
        <v>1314</v>
      </c>
      <c r="G401" s="37"/>
      <c r="H401" s="37"/>
      <c r="I401" s="194"/>
      <c r="J401" s="37"/>
      <c r="K401" s="37"/>
      <c r="L401" s="38"/>
      <c r="M401" s="195"/>
      <c r="N401" s="196"/>
      <c r="O401" s="76"/>
      <c r="P401" s="76"/>
      <c r="Q401" s="76"/>
      <c r="R401" s="76"/>
      <c r="S401" s="76"/>
      <c r="T401" s="77"/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T401" s="18" t="s">
        <v>167</v>
      </c>
      <c r="AU401" s="18" t="s">
        <v>91</v>
      </c>
    </row>
    <row r="402" s="2" customFormat="1" ht="24.15" customHeight="1">
      <c r="A402" s="37"/>
      <c r="B402" s="178"/>
      <c r="C402" s="179" t="s">
        <v>1315</v>
      </c>
      <c r="D402" s="179" t="s">
        <v>162</v>
      </c>
      <c r="E402" s="180" t="s">
        <v>1316</v>
      </c>
      <c r="F402" s="181" t="s">
        <v>1317</v>
      </c>
      <c r="G402" s="182" t="s">
        <v>295</v>
      </c>
      <c r="H402" s="183">
        <v>1</v>
      </c>
      <c r="I402" s="184"/>
      <c r="J402" s="185">
        <f>ROUND(I402*H402,2)</f>
        <v>0</v>
      </c>
      <c r="K402" s="181" t="s">
        <v>245</v>
      </c>
      <c r="L402" s="38"/>
      <c r="M402" s="186" t="s">
        <v>1</v>
      </c>
      <c r="N402" s="187" t="s">
        <v>47</v>
      </c>
      <c r="O402" s="76"/>
      <c r="P402" s="188">
        <f>O402*H402</f>
        <v>0</v>
      </c>
      <c r="Q402" s="188">
        <v>0.00019000000000000001</v>
      </c>
      <c r="R402" s="188">
        <f>Q402*H402</f>
        <v>0.00019000000000000001</v>
      </c>
      <c r="S402" s="188">
        <v>0</v>
      </c>
      <c r="T402" s="189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190" t="s">
        <v>296</v>
      </c>
      <c r="AT402" s="190" t="s">
        <v>162</v>
      </c>
      <c r="AU402" s="190" t="s">
        <v>91</v>
      </c>
      <c r="AY402" s="18" t="s">
        <v>160</v>
      </c>
      <c r="BE402" s="191">
        <f>IF(N402="základní",J402,0)</f>
        <v>0</v>
      </c>
      <c r="BF402" s="191">
        <f>IF(N402="snížená",J402,0)</f>
        <v>0</v>
      </c>
      <c r="BG402" s="191">
        <f>IF(N402="zákl. přenesená",J402,0)</f>
        <v>0</v>
      </c>
      <c r="BH402" s="191">
        <f>IF(N402="sníž. přenesená",J402,0)</f>
        <v>0</v>
      </c>
      <c r="BI402" s="191">
        <f>IF(N402="nulová",J402,0)</f>
        <v>0</v>
      </c>
      <c r="BJ402" s="18" t="s">
        <v>89</v>
      </c>
      <c r="BK402" s="191">
        <f>ROUND(I402*H402,2)</f>
        <v>0</v>
      </c>
      <c r="BL402" s="18" t="s">
        <v>296</v>
      </c>
      <c r="BM402" s="190" t="s">
        <v>1318</v>
      </c>
    </row>
    <row r="403" s="2" customFormat="1">
      <c r="A403" s="37"/>
      <c r="B403" s="38"/>
      <c r="C403" s="37"/>
      <c r="D403" s="192" t="s">
        <v>167</v>
      </c>
      <c r="E403" s="37"/>
      <c r="F403" s="193" t="s">
        <v>1319</v>
      </c>
      <c r="G403" s="37"/>
      <c r="H403" s="37"/>
      <c r="I403" s="194"/>
      <c r="J403" s="37"/>
      <c r="K403" s="37"/>
      <c r="L403" s="38"/>
      <c r="M403" s="195"/>
      <c r="N403" s="196"/>
      <c r="O403" s="76"/>
      <c r="P403" s="76"/>
      <c r="Q403" s="76"/>
      <c r="R403" s="76"/>
      <c r="S403" s="76"/>
      <c r="T403" s="77"/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T403" s="18" t="s">
        <v>167</v>
      </c>
      <c r="AU403" s="18" t="s">
        <v>91</v>
      </c>
    </row>
    <row r="404" s="2" customFormat="1" ht="16.5" customHeight="1">
      <c r="A404" s="37"/>
      <c r="B404" s="178"/>
      <c r="C404" s="179" t="s">
        <v>1320</v>
      </c>
      <c r="D404" s="179" t="s">
        <v>162</v>
      </c>
      <c r="E404" s="180" t="s">
        <v>1321</v>
      </c>
      <c r="F404" s="181" t="s">
        <v>1322</v>
      </c>
      <c r="G404" s="182" t="s">
        <v>220</v>
      </c>
      <c r="H404" s="183">
        <v>10</v>
      </c>
      <c r="I404" s="184"/>
      <c r="J404" s="185">
        <f>ROUND(I404*H404,2)</f>
        <v>0</v>
      </c>
      <c r="K404" s="181" t="s">
        <v>245</v>
      </c>
      <c r="L404" s="38"/>
      <c r="M404" s="186" t="s">
        <v>1</v>
      </c>
      <c r="N404" s="187" t="s">
        <v>47</v>
      </c>
      <c r="O404" s="76"/>
      <c r="P404" s="188">
        <f>O404*H404</f>
        <v>0</v>
      </c>
      <c r="Q404" s="188">
        <v>0.0084499999999999992</v>
      </c>
      <c r="R404" s="188">
        <f>Q404*H404</f>
        <v>0.084499999999999992</v>
      </c>
      <c r="S404" s="188">
        <v>0</v>
      </c>
      <c r="T404" s="189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190" t="s">
        <v>296</v>
      </c>
      <c r="AT404" s="190" t="s">
        <v>162</v>
      </c>
      <c r="AU404" s="190" t="s">
        <v>91</v>
      </c>
      <c r="AY404" s="18" t="s">
        <v>160</v>
      </c>
      <c r="BE404" s="191">
        <f>IF(N404="základní",J404,0)</f>
        <v>0</v>
      </c>
      <c r="BF404" s="191">
        <f>IF(N404="snížená",J404,0)</f>
        <v>0</v>
      </c>
      <c r="BG404" s="191">
        <f>IF(N404="zákl. přenesená",J404,0)</f>
        <v>0</v>
      </c>
      <c r="BH404" s="191">
        <f>IF(N404="sníž. přenesená",J404,0)</f>
        <v>0</v>
      </c>
      <c r="BI404" s="191">
        <f>IF(N404="nulová",J404,0)</f>
        <v>0</v>
      </c>
      <c r="BJ404" s="18" t="s">
        <v>89</v>
      </c>
      <c r="BK404" s="191">
        <f>ROUND(I404*H404,2)</f>
        <v>0</v>
      </c>
      <c r="BL404" s="18" t="s">
        <v>296</v>
      </c>
      <c r="BM404" s="190" t="s">
        <v>1323</v>
      </c>
    </row>
    <row r="405" s="2" customFormat="1">
      <c r="A405" s="37"/>
      <c r="B405" s="38"/>
      <c r="C405" s="37"/>
      <c r="D405" s="192" t="s">
        <v>167</v>
      </c>
      <c r="E405" s="37"/>
      <c r="F405" s="193" t="s">
        <v>1324</v>
      </c>
      <c r="G405" s="37"/>
      <c r="H405" s="37"/>
      <c r="I405" s="194"/>
      <c r="J405" s="37"/>
      <c r="K405" s="37"/>
      <c r="L405" s="38"/>
      <c r="M405" s="195"/>
      <c r="N405" s="196"/>
      <c r="O405" s="76"/>
      <c r="P405" s="76"/>
      <c r="Q405" s="76"/>
      <c r="R405" s="76"/>
      <c r="S405" s="76"/>
      <c r="T405" s="77"/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T405" s="18" t="s">
        <v>167</v>
      </c>
      <c r="AU405" s="18" t="s">
        <v>91</v>
      </c>
    </row>
    <row r="406" s="13" customFormat="1">
      <c r="A406" s="13"/>
      <c r="B406" s="201"/>
      <c r="C406" s="13"/>
      <c r="D406" s="192" t="s">
        <v>248</v>
      </c>
      <c r="E406" s="202" t="s">
        <v>1</v>
      </c>
      <c r="F406" s="203" t="s">
        <v>1325</v>
      </c>
      <c r="G406" s="13"/>
      <c r="H406" s="204">
        <v>10</v>
      </c>
      <c r="I406" s="205"/>
      <c r="J406" s="13"/>
      <c r="K406" s="13"/>
      <c r="L406" s="201"/>
      <c r="M406" s="206"/>
      <c r="N406" s="207"/>
      <c r="O406" s="207"/>
      <c r="P406" s="207"/>
      <c r="Q406" s="207"/>
      <c r="R406" s="207"/>
      <c r="S406" s="207"/>
      <c r="T406" s="208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02" t="s">
        <v>248</v>
      </c>
      <c r="AU406" s="202" t="s">
        <v>91</v>
      </c>
      <c r="AV406" s="13" t="s">
        <v>91</v>
      </c>
      <c r="AW406" s="13" t="s">
        <v>37</v>
      </c>
      <c r="AX406" s="13" t="s">
        <v>89</v>
      </c>
      <c r="AY406" s="202" t="s">
        <v>160</v>
      </c>
    </row>
    <row r="407" s="2" customFormat="1" ht="16.5" customHeight="1">
      <c r="A407" s="37"/>
      <c r="B407" s="178"/>
      <c r="C407" s="179" t="s">
        <v>1326</v>
      </c>
      <c r="D407" s="179" t="s">
        <v>162</v>
      </c>
      <c r="E407" s="180" t="s">
        <v>1327</v>
      </c>
      <c r="F407" s="181" t="s">
        <v>1328</v>
      </c>
      <c r="G407" s="182" t="s">
        <v>295</v>
      </c>
      <c r="H407" s="183">
        <v>20</v>
      </c>
      <c r="I407" s="184"/>
      <c r="J407" s="185">
        <f>ROUND(I407*H407,2)</f>
        <v>0</v>
      </c>
      <c r="K407" s="181" t="s">
        <v>245</v>
      </c>
      <c r="L407" s="38"/>
      <c r="M407" s="186" t="s">
        <v>1</v>
      </c>
      <c r="N407" s="187" t="s">
        <v>47</v>
      </c>
      <c r="O407" s="76"/>
      <c r="P407" s="188">
        <f>O407*H407</f>
        <v>0</v>
      </c>
      <c r="Q407" s="188">
        <v>2.0000000000000002E-05</v>
      </c>
      <c r="R407" s="188">
        <f>Q407*H407</f>
        <v>0.00040000000000000002</v>
      </c>
      <c r="S407" s="188">
        <v>0</v>
      </c>
      <c r="T407" s="189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190" t="s">
        <v>296</v>
      </c>
      <c r="AT407" s="190" t="s">
        <v>162</v>
      </c>
      <c r="AU407" s="190" t="s">
        <v>91</v>
      </c>
      <c r="AY407" s="18" t="s">
        <v>160</v>
      </c>
      <c r="BE407" s="191">
        <f>IF(N407="základní",J407,0)</f>
        <v>0</v>
      </c>
      <c r="BF407" s="191">
        <f>IF(N407="snížená",J407,0)</f>
        <v>0</v>
      </c>
      <c r="BG407" s="191">
        <f>IF(N407="zákl. přenesená",J407,0)</f>
        <v>0</v>
      </c>
      <c r="BH407" s="191">
        <f>IF(N407="sníž. přenesená",J407,0)</f>
        <v>0</v>
      </c>
      <c r="BI407" s="191">
        <f>IF(N407="nulová",J407,0)</f>
        <v>0</v>
      </c>
      <c r="BJ407" s="18" t="s">
        <v>89</v>
      </c>
      <c r="BK407" s="191">
        <f>ROUND(I407*H407,2)</f>
        <v>0</v>
      </c>
      <c r="BL407" s="18" t="s">
        <v>296</v>
      </c>
      <c r="BM407" s="190" t="s">
        <v>1329</v>
      </c>
    </row>
    <row r="408" s="2" customFormat="1">
      <c r="A408" s="37"/>
      <c r="B408" s="38"/>
      <c r="C408" s="37"/>
      <c r="D408" s="192" t="s">
        <v>167</v>
      </c>
      <c r="E408" s="37"/>
      <c r="F408" s="193" t="s">
        <v>1330</v>
      </c>
      <c r="G408" s="37"/>
      <c r="H408" s="37"/>
      <c r="I408" s="194"/>
      <c r="J408" s="37"/>
      <c r="K408" s="37"/>
      <c r="L408" s="38"/>
      <c r="M408" s="195"/>
      <c r="N408" s="196"/>
      <c r="O408" s="76"/>
      <c r="P408" s="76"/>
      <c r="Q408" s="76"/>
      <c r="R408" s="76"/>
      <c r="S408" s="76"/>
      <c r="T408" s="77"/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T408" s="18" t="s">
        <v>167</v>
      </c>
      <c r="AU408" s="18" t="s">
        <v>91</v>
      </c>
    </row>
    <row r="409" s="13" customFormat="1">
      <c r="A409" s="13"/>
      <c r="B409" s="201"/>
      <c r="C409" s="13"/>
      <c r="D409" s="192" t="s">
        <v>248</v>
      </c>
      <c r="E409" s="202" t="s">
        <v>1</v>
      </c>
      <c r="F409" s="203" t="s">
        <v>1331</v>
      </c>
      <c r="G409" s="13"/>
      <c r="H409" s="204">
        <v>20</v>
      </c>
      <c r="I409" s="205"/>
      <c r="J409" s="13"/>
      <c r="K409" s="13"/>
      <c r="L409" s="201"/>
      <c r="M409" s="206"/>
      <c r="N409" s="207"/>
      <c r="O409" s="207"/>
      <c r="P409" s="207"/>
      <c r="Q409" s="207"/>
      <c r="R409" s="207"/>
      <c r="S409" s="207"/>
      <c r="T409" s="208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02" t="s">
        <v>248</v>
      </c>
      <c r="AU409" s="202" t="s">
        <v>91</v>
      </c>
      <c r="AV409" s="13" t="s">
        <v>91</v>
      </c>
      <c r="AW409" s="13" t="s">
        <v>37</v>
      </c>
      <c r="AX409" s="13" t="s">
        <v>89</v>
      </c>
      <c r="AY409" s="202" t="s">
        <v>160</v>
      </c>
    </row>
    <row r="410" s="2" customFormat="1" ht="24.15" customHeight="1">
      <c r="A410" s="37"/>
      <c r="B410" s="178"/>
      <c r="C410" s="179" t="s">
        <v>1332</v>
      </c>
      <c r="D410" s="179" t="s">
        <v>162</v>
      </c>
      <c r="E410" s="180" t="s">
        <v>1333</v>
      </c>
      <c r="F410" s="181" t="s">
        <v>1334</v>
      </c>
      <c r="G410" s="182" t="s">
        <v>220</v>
      </c>
      <c r="H410" s="183">
        <v>8</v>
      </c>
      <c r="I410" s="184"/>
      <c r="J410" s="185">
        <f>ROUND(I410*H410,2)</f>
        <v>0</v>
      </c>
      <c r="K410" s="181" t="s">
        <v>245</v>
      </c>
      <c r="L410" s="38"/>
      <c r="M410" s="186" t="s">
        <v>1</v>
      </c>
      <c r="N410" s="187" t="s">
        <v>47</v>
      </c>
      <c r="O410" s="76"/>
      <c r="P410" s="188">
        <f>O410*H410</f>
        <v>0</v>
      </c>
      <c r="Q410" s="188">
        <v>0.01159</v>
      </c>
      <c r="R410" s="188">
        <f>Q410*H410</f>
        <v>0.092719999999999997</v>
      </c>
      <c r="S410" s="188">
        <v>0</v>
      </c>
      <c r="T410" s="189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190" t="s">
        <v>296</v>
      </c>
      <c r="AT410" s="190" t="s">
        <v>162</v>
      </c>
      <c r="AU410" s="190" t="s">
        <v>91</v>
      </c>
      <c r="AY410" s="18" t="s">
        <v>160</v>
      </c>
      <c r="BE410" s="191">
        <f>IF(N410="základní",J410,0)</f>
        <v>0</v>
      </c>
      <c r="BF410" s="191">
        <f>IF(N410="snížená",J410,0)</f>
        <v>0</v>
      </c>
      <c r="BG410" s="191">
        <f>IF(N410="zákl. přenesená",J410,0)</f>
        <v>0</v>
      </c>
      <c r="BH410" s="191">
        <f>IF(N410="sníž. přenesená",J410,0)</f>
        <v>0</v>
      </c>
      <c r="BI410" s="191">
        <f>IF(N410="nulová",J410,0)</f>
        <v>0</v>
      </c>
      <c r="BJ410" s="18" t="s">
        <v>89</v>
      </c>
      <c r="BK410" s="191">
        <f>ROUND(I410*H410,2)</f>
        <v>0</v>
      </c>
      <c r="BL410" s="18" t="s">
        <v>296</v>
      </c>
      <c r="BM410" s="190" t="s">
        <v>1335</v>
      </c>
    </row>
    <row r="411" s="2" customFormat="1">
      <c r="A411" s="37"/>
      <c r="B411" s="38"/>
      <c r="C411" s="37"/>
      <c r="D411" s="192" t="s">
        <v>167</v>
      </c>
      <c r="E411" s="37"/>
      <c r="F411" s="193" t="s">
        <v>1336</v>
      </c>
      <c r="G411" s="37"/>
      <c r="H411" s="37"/>
      <c r="I411" s="194"/>
      <c r="J411" s="37"/>
      <c r="K411" s="37"/>
      <c r="L411" s="38"/>
      <c r="M411" s="195"/>
      <c r="N411" s="196"/>
      <c r="O411" s="76"/>
      <c r="P411" s="76"/>
      <c r="Q411" s="76"/>
      <c r="R411" s="76"/>
      <c r="S411" s="76"/>
      <c r="T411" s="77"/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T411" s="18" t="s">
        <v>167</v>
      </c>
      <c r="AU411" s="18" t="s">
        <v>91</v>
      </c>
    </row>
    <row r="412" s="13" customFormat="1">
      <c r="A412" s="13"/>
      <c r="B412" s="201"/>
      <c r="C412" s="13"/>
      <c r="D412" s="192" t="s">
        <v>248</v>
      </c>
      <c r="E412" s="202" t="s">
        <v>1</v>
      </c>
      <c r="F412" s="203" t="s">
        <v>1337</v>
      </c>
      <c r="G412" s="13"/>
      <c r="H412" s="204">
        <v>8</v>
      </c>
      <c r="I412" s="205"/>
      <c r="J412" s="13"/>
      <c r="K412" s="13"/>
      <c r="L412" s="201"/>
      <c r="M412" s="206"/>
      <c r="N412" s="207"/>
      <c r="O412" s="207"/>
      <c r="P412" s="207"/>
      <c r="Q412" s="207"/>
      <c r="R412" s="207"/>
      <c r="S412" s="207"/>
      <c r="T412" s="208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02" t="s">
        <v>248</v>
      </c>
      <c r="AU412" s="202" t="s">
        <v>91</v>
      </c>
      <c r="AV412" s="13" t="s">
        <v>91</v>
      </c>
      <c r="AW412" s="13" t="s">
        <v>37</v>
      </c>
      <c r="AX412" s="13" t="s">
        <v>89</v>
      </c>
      <c r="AY412" s="202" t="s">
        <v>160</v>
      </c>
    </row>
    <row r="413" s="2" customFormat="1" ht="24.15" customHeight="1">
      <c r="A413" s="37"/>
      <c r="B413" s="178"/>
      <c r="C413" s="179" t="s">
        <v>1338</v>
      </c>
      <c r="D413" s="179" t="s">
        <v>162</v>
      </c>
      <c r="E413" s="180" t="s">
        <v>1339</v>
      </c>
      <c r="F413" s="181" t="s">
        <v>1340</v>
      </c>
      <c r="G413" s="182" t="s">
        <v>295</v>
      </c>
      <c r="H413" s="183">
        <v>14</v>
      </c>
      <c r="I413" s="184"/>
      <c r="J413" s="185">
        <f>ROUND(I413*H413,2)</f>
        <v>0</v>
      </c>
      <c r="K413" s="181" t="s">
        <v>245</v>
      </c>
      <c r="L413" s="38"/>
      <c r="M413" s="186" t="s">
        <v>1</v>
      </c>
      <c r="N413" s="187" t="s">
        <v>47</v>
      </c>
      <c r="O413" s="76"/>
      <c r="P413" s="188">
        <f>O413*H413</f>
        <v>0</v>
      </c>
      <c r="Q413" s="188">
        <v>0.00023000000000000001</v>
      </c>
      <c r="R413" s="188">
        <f>Q413*H413</f>
        <v>0.0032200000000000002</v>
      </c>
      <c r="S413" s="188">
        <v>0</v>
      </c>
      <c r="T413" s="189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190" t="s">
        <v>296</v>
      </c>
      <c r="AT413" s="190" t="s">
        <v>162</v>
      </c>
      <c r="AU413" s="190" t="s">
        <v>91</v>
      </c>
      <c r="AY413" s="18" t="s">
        <v>160</v>
      </c>
      <c r="BE413" s="191">
        <f>IF(N413="základní",J413,0)</f>
        <v>0</v>
      </c>
      <c r="BF413" s="191">
        <f>IF(N413="snížená",J413,0)</f>
        <v>0</v>
      </c>
      <c r="BG413" s="191">
        <f>IF(N413="zákl. přenesená",J413,0)</f>
        <v>0</v>
      </c>
      <c r="BH413" s="191">
        <f>IF(N413="sníž. přenesená",J413,0)</f>
        <v>0</v>
      </c>
      <c r="BI413" s="191">
        <f>IF(N413="nulová",J413,0)</f>
        <v>0</v>
      </c>
      <c r="BJ413" s="18" t="s">
        <v>89</v>
      </c>
      <c r="BK413" s="191">
        <f>ROUND(I413*H413,2)</f>
        <v>0</v>
      </c>
      <c r="BL413" s="18" t="s">
        <v>296</v>
      </c>
      <c r="BM413" s="190" t="s">
        <v>1341</v>
      </c>
    </row>
    <row r="414" s="2" customFormat="1">
      <c r="A414" s="37"/>
      <c r="B414" s="38"/>
      <c r="C414" s="37"/>
      <c r="D414" s="192" t="s">
        <v>167</v>
      </c>
      <c r="E414" s="37"/>
      <c r="F414" s="193" t="s">
        <v>1342</v>
      </c>
      <c r="G414" s="37"/>
      <c r="H414" s="37"/>
      <c r="I414" s="194"/>
      <c r="J414" s="37"/>
      <c r="K414" s="37"/>
      <c r="L414" s="38"/>
      <c r="M414" s="195"/>
      <c r="N414" s="196"/>
      <c r="O414" s="76"/>
      <c r="P414" s="76"/>
      <c r="Q414" s="76"/>
      <c r="R414" s="76"/>
      <c r="S414" s="76"/>
      <c r="T414" s="77"/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T414" s="18" t="s">
        <v>167</v>
      </c>
      <c r="AU414" s="18" t="s">
        <v>91</v>
      </c>
    </row>
    <row r="415" s="13" customFormat="1">
      <c r="A415" s="13"/>
      <c r="B415" s="201"/>
      <c r="C415" s="13"/>
      <c r="D415" s="192" t="s">
        <v>248</v>
      </c>
      <c r="E415" s="202" t="s">
        <v>1</v>
      </c>
      <c r="F415" s="203" t="s">
        <v>1343</v>
      </c>
      <c r="G415" s="13"/>
      <c r="H415" s="204">
        <v>14</v>
      </c>
      <c r="I415" s="205"/>
      <c r="J415" s="13"/>
      <c r="K415" s="13"/>
      <c r="L415" s="201"/>
      <c r="M415" s="206"/>
      <c r="N415" s="207"/>
      <c r="O415" s="207"/>
      <c r="P415" s="207"/>
      <c r="Q415" s="207"/>
      <c r="R415" s="207"/>
      <c r="S415" s="207"/>
      <c r="T415" s="208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02" t="s">
        <v>248</v>
      </c>
      <c r="AU415" s="202" t="s">
        <v>91</v>
      </c>
      <c r="AV415" s="13" t="s">
        <v>91</v>
      </c>
      <c r="AW415" s="13" t="s">
        <v>37</v>
      </c>
      <c r="AX415" s="13" t="s">
        <v>89</v>
      </c>
      <c r="AY415" s="202" t="s">
        <v>160</v>
      </c>
    </row>
    <row r="416" s="2" customFormat="1" ht="24.15" customHeight="1">
      <c r="A416" s="37"/>
      <c r="B416" s="178"/>
      <c r="C416" s="179" t="s">
        <v>1344</v>
      </c>
      <c r="D416" s="179" t="s">
        <v>162</v>
      </c>
      <c r="E416" s="180" t="s">
        <v>1345</v>
      </c>
      <c r="F416" s="181" t="s">
        <v>1346</v>
      </c>
      <c r="G416" s="182" t="s">
        <v>295</v>
      </c>
      <c r="H416" s="183">
        <v>2</v>
      </c>
      <c r="I416" s="184"/>
      <c r="J416" s="185">
        <f>ROUND(I416*H416,2)</f>
        <v>0</v>
      </c>
      <c r="K416" s="181" t="s">
        <v>245</v>
      </c>
      <c r="L416" s="38"/>
      <c r="M416" s="186" t="s">
        <v>1</v>
      </c>
      <c r="N416" s="187" t="s">
        <v>47</v>
      </c>
      <c r="O416" s="76"/>
      <c r="P416" s="188">
        <f>O416*H416</f>
        <v>0</v>
      </c>
      <c r="Q416" s="188">
        <v>0.00024000000000000001</v>
      </c>
      <c r="R416" s="188">
        <f>Q416*H416</f>
        <v>0.00048000000000000001</v>
      </c>
      <c r="S416" s="188">
        <v>0</v>
      </c>
      <c r="T416" s="189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190" t="s">
        <v>296</v>
      </c>
      <c r="AT416" s="190" t="s">
        <v>162</v>
      </c>
      <c r="AU416" s="190" t="s">
        <v>91</v>
      </c>
      <c r="AY416" s="18" t="s">
        <v>160</v>
      </c>
      <c r="BE416" s="191">
        <f>IF(N416="základní",J416,0)</f>
        <v>0</v>
      </c>
      <c r="BF416" s="191">
        <f>IF(N416="snížená",J416,0)</f>
        <v>0</v>
      </c>
      <c r="BG416" s="191">
        <f>IF(N416="zákl. přenesená",J416,0)</f>
        <v>0</v>
      </c>
      <c r="BH416" s="191">
        <f>IF(N416="sníž. přenesená",J416,0)</f>
        <v>0</v>
      </c>
      <c r="BI416" s="191">
        <f>IF(N416="nulová",J416,0)</f>
        <v>0</v>
      </c>
      <c r="BJ416" s="18" t="s">
        <v>89</v>
      </c>
      <c r="BK416" s="191">
        <f>ROUND(I416*H416,2)</f>
        <v>0</v>
      </c>
      <c r="BL416" s="18" t="s">
        <v>296</v>
      </c>
      <c r="BM416" s="190" t="s">
        <v>1347</v>
      </c>
    </row>
    <row r="417" s="2" customFormat="1">
      <c r="A417" s="37"/>
      <c r="B417" s="38"/>
      <c r="C417" s="37"/>
      <c r="D417" s="192" t="s">
        <v>167</v>
      </c>
      <c r="E417" s="37"/>
      <c r="F417" s="193" t="s">
        <v>1348</v>
      </c>
      <c r="G417" s="37"/>
      <c r="H417" s="37"/>
      <c r="I417" s="194"/>
      <c r="J417" s="37"/>
      <c r="K417" s="37"/>
      <c r="L417" s="38"/>
      <c r="M417" s="195"/>
      <c r="N417" s="196"/>
      <c r="O417" s="76"/>
      <c r="P417" s="76"/>
      <c r="Q417" s="76"/>
      <c r="R417" s="76"/>
      <c r="S417" s="76"/>
      <c r="T417" s="77"/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T417" s="18" t="s">
        <v>167</v>
      </c>
      <c r="AU417" s="18" t="s">
        <v>91</v>
      </c>
    </row>
    <row r="418" s="2" customFormat="1" ht="24.15" customHeight="1">
      <c r="A418" s="37"/>
      <c r="B418" s="178"/>
      <c r="C418" s="179" t="s">
        <v>1349</v>
      </c>
      <c r="D418" s="179" t="s">
        <v>162</v>
      </c>
      <c r="E418" s="180" t="s">
        <v>1350</v>
      </c>
      <c r="F418" s="181" t="s">
        <v>1351</v>
      </c>
      <c r="G418" s="182" t="s">
        <v>220</v>
      </c>
      <c r="H418" s="183">
        <v>1</v>
      </c>
      <c r="I418" s="184"/>
      <c r="J418" s="185">
        <f>ROUND(I418*H418,2)</f>
        <v>0</v>
      </c>
      <c r="K418" s="181" t="s">
        <v>245</v>
      </c>
      <c r="L418" s="38"/>
      <c r="M418" s="186" t="s">
        <v>1</v>
      </c>
      <c r="N418" s="187" t="s">
        <v>47</v>
      </c>
      <c r="O418" s="76"/>
      <c r="P418" s="188">
        <f>O418*H418</f>
        <v>0</v>
      </c>
      <c r="Q418" s="188">
        <v>0.02147</v>
      </c>
      <c r="R418" s="188">
        <f>Q418*H418</f>
        <v>0.02147</v>
      </c>
      <c r="S418" s="188">
        <v>0</v>
      </c>
      <c r="T418" s="189">
        <f>S418*H418</f>
        <v>0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190" t="s">
        <v>296</v>
      </c>
      <c r="AT418" s="190" t="s">
        <v>162</v>
      </c>
      <c r="AU418" s="190" t="s">
        <v>91</v>
      </c>
      <c r="AY418" s="18" t="s">
        <v>160</v>
      </c>
      <c r="BE418" s="191">
        <f>IF(N418="základní",J418,0)</f>
        <v>0</v>
      </c>
      <c r="BF418" s="191">
        <f>IF(N418="snížená",J418,0)</f>
        <v>0</v>
      </c>
      <c r="BG418" s="191">
        <f>IF(N418="zákl. přenesená",J418,0)</f>
        <v>0</v>
      </c>
      <c r="BH418" s="191">
        <f>IF(N418="sníž. přenesená",J418,0)</f>
        <v>0</v>
      </c>
      <c r="BI418" s="191">
        <f>IF(N418="nulová",J418,0)</f>
        <v>0</v>
      </c>
      <c r="BJ418" s="18" t="s">
        <v>89</v>
      </c>
      <c r="BK418" s="191">
        <f>ROUND(I418*H418,2)</f>
        <v>0</v>
      </c>
      <c r="BL418" s="18" t="s">
        <v>296</v>
      </c>
      <c r="BM418" s="190" t="s">
        <v>1352</v>
      </c>
    </row>
    <row r="419" s="2" customFormat="1">
      <c r="A419" s="37"/>
      <c r="B419" s="38"/>
      <c r="C419" s="37"/>
      <c r="D419" s="192" t="s">
        <v>167</v>
      </c>
      <c r="E419" s="37"/>
      <c r="F419" s="193" t="s">
        <v>1353</v>
      </c>
      <c r="G419" s="37"/>
      <c r="H419" s="37"/>
      <c r="I419" s="194"/>
      <c r="J419" s="37"/>
      <c r="K419" s="37"/>
      <c r="L419" s="38"/>
      <c r="M419" s="195"/>
      <c r="N419" s="196"/>
      <c r="O419" s="76"/>
      <c r="P419" s="76"/>
      <c r="Q419" s="76"/>
      <c r="R419" s="76"/>
      <c r="S419" s="76"/>
      <c r="T419" s="77"/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T419" s="18" t="s">
        <v>167</v>
      </c>
      <c r="AU419" s="18" t="s">
        <v>91</v>
      </c>
    </row>
    <row r="420" s="2" customFormat="1" ht="21.75" customHeight="1">
      <c r="A420" s="37"/>
      <c r="B420" s="178"/>
      <c r="C420" s="179" t="s">
        <v>1354</v>
      </c>
      <c r="D420" s="179" t="s">
        <v>162</v>
      </c>
      <c r="E420" s="180" t="s">
        <v>1355</v>
      </c>
      <c r="F420" s="181" t="s">
        <v>1356</v>
      </c>
      <c r="G420" s="182" t="s">
        <v>295</v>
      </c>
      <c r="H420" s="183">
        <v>1</v>
      </c>
      <c r="I420" s="184"/>
      <c r="J420" s="185">
        <f>ROUND(I420*H420,2)</f>
        <v>0</v>
      </c>
      <c r="K420" s="181" t="s">
        <v>245</v>
      </c>
      <c r="L420" s="38"/>
      <c r="M420" s="186" t="s">
        <v>1</v>
      </c>
      <c r="N420" s="187" t="s">
        <v>47</v>
      </c>
      <c r="O420" s="76"/>
      <c r="P420" s="188">
        <f>O420*H420</f>
        <v>0</v>
      </c>
      <c r="Q420" s="188">
        <v>0.00018000000000000001</v>
      </c>
      <c r="R420" s="188">
        <f>Q420*H420</f>
        <v>0.00018000000000000001</v>
      </c>
      <c r="S420" s="188">
        <v>0</v>
      </c>
      <c r="T420" s="189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190" t="s">
        <v>296</v>
      </c>
      <c r="AT420" s="190" t="s">
        <v>162</v>
      </c>
      <c r="AU420" s="190" t="s">
        <v>91</v>
      </c>
      <c r="AY420" s="18" t="s">
        <v>160</v>
      </c>
      <c r="BE420" s="191">
        <f>IF(N420="základní",J420,0)</f>
        <v>0</v>
      </c>
      <c r="BF420" s="191">
        <f>IF(N420="snížená",J420,0)</f>
        <v>0</v>
      </c>
      <c r="BG420" s="191">
        <f>IF(N420="zákl. přenesená",J420,0)</f>
        <v>0</v>
      </c>
      <c r="BH420" s="191">
        <f>IF(N420="sníž. přenesená",J420,0)</f>
        <v>0</v>
      </c>
      <c r="BI420" s="191">
        <f>IF(N420="nulová",J420,0)</f>
        <v>0</v>
      </c>
      <c r="BJ420" s="18" t="s">
        <v>89</v>
      </c>
      <c r="BK420" s="191">
        <f>ROUND(I420*H420,2)</f>
        <v>0</v>
      </c>
      <c r="BL420" s="18" t="s">
        <v>296</v>
      </c>
      <c r="BM420" s="190" t="s">
        <v>1357</v>
      </c>
    </row>
    <row r="421" s="2" customFormat="1">
      <c r="A421" s="37"/>
      <c r="B421" s="38"/>
      <c r="C421" s="37"/>
      <c r="D421" s="192" t="s">
        <v>167</v>
      </c>
      <c r="E421" s="37"/>
      <c r="F421" s="193" t="s">
        <v>1358</v>
      </c>
      <c r="G421" s="37"/>
      <c r="H421" s="37"/>
      <c r="I421" s="194"/>
      <c r="J421" s="37"/>
      <c r="K421" s="37"/>
      <c r="L421" s="38"/>
      <c r="M421" s="195"/>
      <c r="N421" s="196"/>
      <c r="O421" s="76"/>
      <c r="P421" s="76"/>
      <c r="Q421" s="76"/>
      <c r="R421" s="76"/>
      <c r="S421" s="76"/>
      <c r="T421" s="77"/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T421" s="18" t="s">
        <v>167</v>
      </c>
      <c r="AU421" s="18" t="s">
        <v>91</v>
      </c>
    </row>
    <row r="422" s="2" customFormat="1" ht="21.75" customHeight="1">
      <c r="A422" s="37"/>
      <c r="B422" s="178"/>
      <c r="C422" s="179" t="s">
        <v>1359</v>
      </c>
      <c r="D422" s="179" t="s">
        <v>162</v>
      </c>
      <c r="E422" s="180" t="s">
        <v>1360</v>
      </c>
      <c r="F422" s="181" t="s">
        <v>1361</v>
      </c>
      <c r="G422" s="182" t="s">
        <v>295</v>
      </c>
      <c r="H422" s="183">
        <v>3</v>
      </c>
      <c r="I422" s="184"/>
      <c r="J422" s="185">
        <f>ROUND(I422*H422,2)</f>
        <v>0</v>
      </c>
      <c r="K422" s="181" t="s">
        <v>245</v>
      </c>
      <c r="L422" s="38"/>
      <c r="M422" s="186" t="s">
        <v>1</v>
      </c>
      <c r="N422" s="187" t="s">
        <v>47</v>
      </c>
      <c r="O422" s="76"/>
      <c r="P422" s="188">
        <f>O422*H422</f>
        <v>0</v>
      </c>
      <c r="Q422" s="188">
        <v>0.00051999999999999995</v>
      </c>
      <c r="R422" s="188">
        <f>Q422*H422</f>
        <v>0.0015599999999999998</v>
      </c>
      <c r="S422" s="188">
        <v>0</v>
      </c>
      <c r="T422" s="189">
        <f>S422*H422</f>
        <v>0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190" t="s">
        <v>296</v>
      </c>
      <c r="AT422" s="190" t="s">
        <v>162</v>
      </c>
      <c r="AU422" s="190" t="s">
        <v>91</v>
      </c>
      <c r="AY422" s="18" t="s">
        <v>160</v>
      </c>
      <c r="BE422" s="191">
        <f>IF(N422="základní",J422,0)</f>
        <v>0</v>
      </c>
      <c r="BF422" s="191">
        <f>IF(N422="snížená",J422,0)</f>
        <v>0</v>
      </c>
      <c r="BG422" s="191">
        <f>IF(N422="zákl. přenesená",J422,0)</f>
        <v>0</v>
      </c>
      <c r="BH422" s="191">
        <f>IF(N422="sníž. přenesená",J422,0)</f>
        <v>0</v>
      </c>
      <c r="BI422" s="191">
        <f>IF(N422="nulová",J422,0)</f>
        <v>0</v>
      </c>
      <c r="BJ422" s="18" t="s">
        <v>89</v>
      </c>
      <c r="BK422" s="191">
        <f>ROUND(I422*H422,2)</f>
        <v>0</v>
      </c>
      <c r="BL422" s="18" t="s">
        <v>296</v>
      </c>
      <c r="BM422" s="190" t="s">
        <v>1362</v>
      </c>
    </row>
    <row r="423" s="2" customFormat="1">
      <c r="A423" s="37"/>
      <c r="B423" s="38"/>
      <c r="C423" s="37"/>
      <c r="D423" s="192" t="s">
        <v>167</v>
      </c>
      <c r="E423" s="37"/>
      <c r="F423" s="193" t="s">
        <v>1363</v>
      </c>
      <c r="G423" s="37"/>
      <c r="H423" s="37"/>
      <c r="I423" s="194"/>
      <c r="J423" s="37"/>
      <c r="K423" s="37"/>
      <c r="L423" s="38"/>
      <c r="M423" s="195"/>
      <c r="N423" s="196"/>
      <c r="O423" s="76"/>
      <c r="P423" s="76"/>
      <c r="Q423" s="76"/>
      <c r="R423" s="76"/>
      <c r="S423" s="76"/>
      <c r="T423" s="77"/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T423" s="18" t="s">
        <v>167</v>
      </c>
      <c r="AU423" s="18" t="s">
        <v>91</v>
      </c>
    </row>
    <row r="424" s="2" customFormat="1" ht="21.75" customHeight="1">
      <c r="A424" s="37"/>
      <c r="B424" s="178"/>
      <c r="C424" s="179" t="s">
        <v>1364</v>
      </c>
      <c r="D424" s="179" t="s">
        <v>162</v>
      </c>
      <c r="E424" s="180" t="s">
        <v>1365</v>
      </c>
      <c r="F424" s="181" t="s">
        <v>1366</v>
      </c>
      <c r="G424" s="182" t="s">
        <v>295</v>
      </c>
      <c r="H424" s="183">
        <v>2</v>
      </c>
      <c r="I424" s="184"/>
      <c r="J424" s="185">
        <f>ROUND(I424*H424,2)</f>
        <v>0</v>
      </c>
      <c r="K424" s="181" t="s">
        <v>245</v>
      </c>
      <c r="L424" s="38"/>
      <c r="M424" s="186" t="s">
        <v>1</v>
      </c>
      <c r="N424" s="187" t="s">
        <v>47</v>
      </c>
      <c r="O424" s="76"/>
      <c r="P424" s="188">
        <f>O424*H424</f>
        <v>0</v>
      </c>
      <c r="Q424" s="188">
        <v>0.00077999999999999999</v>
      </c>
      <c r="R424" s="188">
        <f>Q424*H424</f>
        <v>0.00156</v>
      </c>
      <c r="S424" s="188">
        <v>0</v>
      </c>
      <c r="T424" s="189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190" t="s">
        <v>296</v>
      </c>
      <c r="AT424" s="190" t="s">
        <v>162</v>
      </c>
      <c r="AU424" s="190" t="s">
        <v>91</v>
      </c>
      <c r="AY424" s="18" t="s">
        <v>160</v>
      </c>
      <c r="BE424" s="191">
        <f>IF(N424="základní",J424,0)</f>
        <v>0</v>
      </c>
      <c r="BF424" s="191">
        <f>IF(N424="snížená",J424,0)</f>
        <v>0</v>
      </c>
      <c r="BG424" s="191">
        <f>IF(N424="zákl. přenesená",J424,0)</f>
        <v>0</v>
      </c>
      <c r="BH424" s="191">
        <f>IF(N424="sníž. přenesená",J424,0)</f>
        <v>0</v>
      </c>
      <c r="BI424" s="191">
        <f>IF(N424="nulová",J424,0)</f>
        <v>0</v>
      </c>
      <c r="BJ424" s="18" t="s">
        <v>89</v>
      </c>
      <c r="BK424" s="191">
        <f>ROUND(I424*H424,2)</f>
        <v>0</v>
      </c>
      <c r="BL424" s="18" t="s">
        <v>296</v>
      </c>
      <c r="BM424" s="190" t="s">
        <v>1367</v>
      </c>
    </row>
    <row r="425" s="2" customFormat="1">
      <c r="A425" s="37"/>
      <c r="B425" s="38"/>
      <c r="C425" s="37"/>
      <c r="D425" s="192" t="s">
        <v>167</v>
      </c>
      <c r="E425" s="37"/>
      <c r="F425" s="193" t="s">
        <v>1368</v>
      </c>
      <c r="G425" s="37"/>
      <c r="H425" s="37"/>
      <c r="I425" s="194"/>
      <c r="J425" s="37"/>
      <c r="K425" s="37"/>
      <c r="L425" s="38"/>
      <c r="M425" s="195"/>
      <c r="N425" s="196"/>
      <c r="O425" s="76"/>
      <c r="P425" s="76"/>
      <c r="Q425" s="76"/>
      <c r="R425" s="76"/>
      <c r="S425" s="76"/>
      <c r="T425" s="77"/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T425" s="18" t="s">
        <v>167</v>
      </c>
      <c r="AU425" s="18" t="s">
        <v>91</v>
      </c>
    </row>
    <row r="426" s="13" customFormat="1">
      <c r="A426" s="13"/>
      <c r="B426" s="201"/>
      <c r="C426" s="13"/>
      <c r="D426" s="192" t="s">
        <v>248</v>
      </c>
      <c r="E426" s="202" t="s">
        <v>1</v>
      </c>
      <c r="F426" s="203" t="s">
        <v>1033</v>
      </c>
      <c r="G426" s="13"/>
      <c r="H426" s="204">
        <v>2</v>
      </c>
      <c r="I426" s="205"/>
      <c r="J426" s="13"/>
      <c r="K426" s="13"/>
      <c r="L426" s="201"/>
      <c r="M426" s="206"/>
      <c r="N426" s="207"/>
      <c r="O426" s="207"/>
      <c r="P426" s="207"/>
      <c r="Q426" s="207"/>
      <c r="R426" s="207"/>
      <c r="S426" s="207"/>
      <c r="T426" s="208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02" t="s">
        <v>248</v>
      </c>
      <c r="AU426" s="202" t="s">
        <v>91</v>
      </c>
      <c r="AV426" s="13" t="s">
        <v>91</v>
      </c>
      <c r="AW426" s="13" t="s">
        <v>37</v>
      </c>
      <c r="AX426" s="13" t="s">
        <v>89</v>
      </c>
      <c r="AY426" s="202" t="s">
        <v>160</v>
      </c>
    </row>
    <row r="427" s="2" customFormat="1" ht="24.15" customHeight="1">
      <c r="A427" s="37"/>
      <c r="B427" s="178"/>
      <c r="C427" s="179" t="s">
        <v>1369</v>
      </c>
      <c r="D427" s="179" t="s">
        <v>162</v>
      </c>
      <c r="E427" s="180" t="s">
        <v>1370</v>
      </c>
      <c r="F427" s="181" t="s">
        <v>1371</v>
      </c>
      <c r="G427" s="182" t="s">
        <v>295</v>
      </c>
      <c r="H427" s="183">
        <v>2</v>
      </c>
      <c r="I427" s="184"/>
      <c r="J427" s="185">
        <f>ROUND(I427*H427,2)</f>
        <v>0</v>
      </c>
      <c r="K427" s="181" t="s">
        <v>245</v>
      </c>
      <c r="L427" s="38"/>
      <c r="M427" s="186" t="s">
        <v>1</v>
      </c>
      <c r="N427" s="187" t="s">
        <v>47</v>
      </c>
      <c r="O427" s="76"/>
      <c r="P427" s="188">
        <f>O427*H427</f>
        <v>0</v>
      </c>
      <c r="Q427" s="188">
        <v>0.00036000000000000002</v>
      </c>
      <c r="R427" s="188">
        <f>Q427*H427</f>
        <v>0.00072000000000000005</v>
      </c>
      <c r="S427" s="188">
        <v>0</v>
      </c>
      <c r="T427" s="189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190" t="s">
        <v>296</v>
      </c>
      <c r="AT427" s="190" t="s">
        <v>162</v>
      </c>
      <c r="AU427" s="190" t="s">
        <v>91</v>
      </c>
      <c r="AY427" s="18" t="s">
        <v>160</v>
      </c>
      <c r="BE427" s="191">
        <f>IF(N427="základní",J427,0)</f>
        <v>0</v>
      </c>
      <c r="BF427" s="191">
        <f>IF(N427="snížená",J427,0)</f>
        <v>0</v>
      </c>
      <c r="BG427" s="191">
        <f>IF(N427="zákl. přenesená",J427,0)</f>
        <v>0</v>
      </c>
      <c r="BH427" s="191">
        <f>IF(N427="sníž. přenesená",J427,0)</f>
        <v>0</v>
      </c>
      <c r="BI427" s="191">
        <f>IF(N427="nulová",J427,0)</f>
        <v>0</v>
      </c>
      <c r="BJ427" s="18" t="s">
        <v>89</v>
      </c>
      <c r="BK427" s="191">
        <f>ROUND(I427*H427,2)</f>
        <v>0</v>
      </c>
      <c r="BL427" s="18" t="s">
        <v>296</v>
      </c>
      <c r="BM427" s="190" t="s">
        <v>1372</v>
      </c>
    </row>
    <row r="428" s="2" customFormat="1">
      <c r="A428" s="37"/>
      <c r="B428" s="38"/>
      <c r="C428" s="37"/>
      <c r="D428" s="192" t="s">
        <v>167</v>
      </c>
      <c r="E428" s="37"/>
      <c r="F428" s="193" t="s">
        <v>1373</v>
      </c>
      <c r="G428" s="37"/>
      <c r="H428" s="37"/>
      <c r="I428" s="194"/>
      <c r="J428" s="37"/>
      <c r="K428" s="37"/>
      <c r="L428" s="38"/>
      <c r="M428" s="195"/>
      <c r="N428" s="196"/>
      <c r="O428" s="76"/>
      <c r="P428" s="76"/>
      <c r="Q428" s="76"/>
      <c r="R428" s="76"/>
      <c r="S428" s="76"/>
      <c r="T428" s="77"/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T428" s="18" t="s">
        <v>167</v>
      </c>
      <c r="AU428" s="18" t="s">
        <v>91</v>
      </c>
    </row>
    <row r="429" s="2" customFormat="1" ht="24.15" customHeight="1">
      <c r="A429" s="37"/>
      <c r="B429" s="178"/>
      <c r="C429" s="179" t="s">
        <v>1374</v>
      </c>
      <c r="D429" s="179" t="s">
        <v>162</v>
      </c>
      <c r="E429" s="180" t="s">
        <v>1375</v>
      </c>
      <c r="F429" s="181" t="s">
        <v>1376</v>
      </c>
      <c r="G429" s="182" t="s">
        <v>295</v>
      </c>
      <c r="H429" s="183">
        <v>2</v>
      </c>
      <c r="I429" s="184"/>
      <c r="J429" s="185">
        <f>ROUND(I429*H429,2)</f>
        <v>0</v>
      </c>
      <c r="K429" s="181" t="s">
        <v>245</v>
      </c>
      <c r="L429" s="38"/>
      <c r="M429" s="186" t="s">
        <v>1</v>
      </c>
      <c r="N429" s="187" t="s">
        <v>47</v>
      </c>
      <c r="O429" s="76"/>
      <c r="P429" s="188">
        <f>O429*H429</f>
        <v>0</v>
      </c>
      <c r="Q429" s="188">
        <v>0.00072999999999999996</v>
      </c>
      <c r="R429" s="188">
        <f>Q429*H429</f>
        <v>0.0014599999999999999</v>
      </c>
      <c r="S429" s="188">
        <v>0</v>
      </c>
      <c r="T429" s="189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190" t="s">
        <v>296</v>
      </c>
      <c r="AT429" s="190" t="s">
        <v>162</v>
      </c>
      <c r="AU429" s="190" t="s">
        <v>91</v>
      </c>
      <c r="AY429" s="18" t="s">
        <v>160</v>
      </c>
      <c r="BE429" s="191">
        <f>IF(N429="základní",J429,0)</f>
        <v>0</v>
      </c>
      <c r="BF429" s="191">
        <f>IF(N429="snížená",J429,0)</f>
        <v>0</v>
      </c>
      <c r="BG429" s="191">
        <f>IF(N429="zákl. přenesená",J429,0)</f>
        <v>0</v>
      </c>
      <c r="BH429" s="191">
        <f>IF(N429="sníž. přenesená",J429,0)</f>
        <v>0</v>
      </c>
      <c r="BI429" s="191">
        <f>IF(N429="nulová",J429,0)</f>
        <v>0</v>
      </c>
      <c r="BJ429" s="18" t="s">
        <v>89</v>
      </c>
      <c r="BK429" s="191">
        <f>ROUND(I429*H429,2)</f>
        <v>0</v>
      </c>
      <c r="BL429" s="18" t="s">
        <v>296</v>
      </c>
      <c r="BM429" s="190" t="s">
        <v>1377</v>
      </c>
    </row>
    <row r="430" s="2" customFormat="1">
      <c r="A430" s="37"/>
      <c r="B430" s="38"/>
      <c r="C430" s="37"/>
      <c r="D430" s="192" t="s">
        <v>167</v>
      </c>
      <c r="E430" s="37"/>
      <c r="F430" s="193" t="s">
        <v>1378</v>
      </c>
      <c r="G430" s="37"/>
      <c r="H430" s="37"/>
      <c r="I430" s="194"/>
      <c r="J430" s="37"/>
      <c r="K430" s="37"/>
      <c r="L430" s="38"/>
      <c r="M430" s="195"/>
      <c r="N430" s="196"/>
      <c r="O430" s="76"/>
      <c r="P430" s="76"/>
      <c r="Q430" s="76"/>
      <c r="R430" s="76"/>
      <c r="S430" s="76"/>
      <c r="T430" s="77"/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T430" s="18" t="s">
        <v>167</v>
      </c>
      <c r="AU430" s="18" t="s">
        <v>91</v>
      </c>
    </row>
    <row r="431" s="2" customFormat="1" ht="24.15" customHeight="1">
      <c r="A431" s="37"/>
      <c r="B431" s="178"/>
      <c r="C431" s="179" t="s">
        <v>1379</v>
      </c>
      <c r="D431" s="179" t="s">
        <v>162</v>
      </c>
      <c r="E431" s="180" t="s">
        <v>1380</v>
      </c>
      <c r="F431" s="181" t="s">
        <v>1381</v>
      </c>
      <c r="G431" s="182" t="s">
        <v>295</v>
      </c>
      <c r="H431" s="183">
        <v>20</v>
      </c>
      <c r="I431" s="184"/>
      <c r="J431" s="185">
        <f>ROUND(I431*H431,2)</f>
        <v>0</v>
      </c>
      <c r="K431" s="181" t="s">
        <v>245</v>
      </c>
      <c r="L431" s="38"/>
      <c r="M431" s="186" t="s">
        <v>1</v>
      </c>
      <c r="N431" s="187" t="s">
        <v>47</v>
      </c>
      <c r="O431" s="76"/>
      <c r="P431" s="188">
        <f>O431*H431</f>
        <v>0</v>
      </c>
      <c r="Q431" s="188">
        <v>0.00022000000000000001</v>
      </c>
      <c r="R431" s="188">
        <f>Q431*H431</f>
        <v>0.0044000000000000003</v>
      </c>
      <c r="S431" s="188">
        <v>0</v>
      </c>
      <c r="T431" s="189">
        <f>S431*H431</f>
        <v>0</v>
      </c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R431" s="190" t="s">
        <v>296</v>
      </c>
      <c r="AT431" s="190" t="s">
        <v>162</v>
      </c>
      <c r="AU431" s="190" t="s">
        <v>91</v>
      </c>
      <c r="AY431" s="18" t="s">
        <v>160</v>
      </c>
      <c r="BE431" s="191">
        <f>IF(N431="základní",J431,0)</f>
        <v>0</v>
      </c>
      <c r="BF431" s="191">
        <f>IF(N431="snížená",J431,0)</f>
        <v>0</v>
      </c>
      <c r="BG431" s="191">
        <f>IF(N431="zákl. přenesená",J431,0)</f>
        <v>0</v>
      </c>
      <c r="BH431" s="191">
        <f>IF(N431="sníž. přenesená",J431,0)</f>
        <v>0</v>
      </c>
      <c r="BI431" s="191">
        <f>IF(N431="nulová",J431,0)</f>
        <v>0</v>
      </c>
      <c r="BJ431" s="18" t="s">
        <v>89</v>
      </c>
      <c r="BK431" s="191">
        <f>ROUND(I431*H431,2)</f>
        <v>0</v>
      </c>
      <c r="BL431" s="18" t="s">
        <v>296</v>
      </c>
      <c r="BM431" s="190" t="s">
        <v>1382</v>
      </c>
    </row>
    <row r="432" s="2" customFormat="1">
      <c r="A432" s="37"/>
      <c r="B432" s="38"/>
      <c r="C432" s="37"/>
      <c r="D432" s="192" t="s">
        <v>167</v>
      </c>
      <c r="E432" s="37"/>
      <c r="F432" s="193" t="s">
        <v>1383</v>
      </c>
      <c r="G432" s="37"/>
      <c r="H432" s="37"/>
      <c r="I432" s="194"/>
      <c r="J432" s="37"/>
      <c r="K432" s="37"/>
      <c r="L432" s="38"/>
      <c r="M432" s="195"/>
      <c r="N432" s="196"/>
      <c r="O432" s="76"/>
      <c r="P432" s="76"/>
      <c r="Q432" s="76"/>
      <c r="R432" s="76"/>
      <c r="S432" s="76"/>
      <c r="T432" s="77"/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T432" s="18" t="s">
        <v>167</v>
      </c>
      <c r="AU432" s="18" t="s">
        <v>91</v>
      </c>
    </row>
    <row r="433" s="13" customFormat="1">
      <c r="A433" s="13"/>
      <c r="B433" s="201"/>
      <c r="C433" s="13"/>
      <c r="D433" s="192" t="s">
        <v>248</v>
      </c>
      <c r="E433" s="202" t="s">
        <v>1</v>
      </c>
      <c r="F433" s="203" t="s">
        <v>1384</v>
      </c>
      <c r="G433" s="13"/>
      <c r="H433" s="204">
        <v>20</v>
      </c>
      <c r="I433" s="205"/>
      <c r="J433" s="13"/>
      <c r="K433" s="13"/>
      <c r="L433" s="201"/>
      <c r="M433" s="206"/>
      <c r="N433" s="207"/>
      <c r="O433" s="207"/>
      <c r="P433" s="207"/>
      <c r="Q433" s="207"/>
      <c r="R433" s="207"/>
      <c r="S433" s="207"/>
      <c r="T433" s="208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02" t="s">
        <v>248</v>
      </c>
      <c r="AU433" s="202" t="s">
        <v>91</v>
      </c>
      <c r="AV433" s="13" t="s">
        <v>91</v>
      </c>
      <c r="AW433" s="13" t="s">
        <v>37</v>
      </c>
      <c r="AX433" s="13" t="s">
        <v>89</v>
      </c>
      <c r="AY433" s="202" t="s">
        <v>160</v>
      </c>
    </row>
    <row r="434" s="2" customFormat="1" ht="24.15" customHeight="1">
      <c r="A434" s="37"/>
      <c r="B434" s="178"/>
      <c r="C434" s="179" t="s">
        <v>1385</v>
      </c>
      <c r="D434" s="179" t="s">
        <v>162</v>
      </c>
      <c r="E434" s="180" t="s">
        <v>1386</v>
      </c>
      <c r="F434" s="181" t="s">
        <v>1387</v>
      </c>
      <c r="G434" s="182" t="s">
        <v>295</v>
      </c>
      <c r="H434" s="183">
        <v>6</v>
      </c>
      <c r="I434" s="184"/>
      <c r="J434" s="185">
        <f>ROUND(I434*H434,2)</f>
        <v>0</v>
      </c>
      <c r="K434" s="181" t="s">
        <v>245</v>
      </c>
      <c r="L434" s="38"/>
      <c r="M434" s="186" t="s">
        <v>1</v>
      </c>
      <c r="N434" s="187" t="s">
        <v>47</v>
      </c>
      <c r="O434" s="76"/>
      <c r="P434" s="188">
        <f>O434*H434</f>
        <v>0</v>
      </c>
      <c r="Q434" s="188">
        <v>0.00027</v>
      </c>
      <c r="R434" s="188">
        <f>Q434*H434</f>
        <v>0.0016199999999999999</v>
      </c>
      <c r="S434" s="188">
        <v>0</v>
      </c>
      <c r="T434" s="189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190" t="s">
        <v>296</v>
      </c>
      <c r="AT434" s="190" t="s">
        <v>162</v>
      </c>
      <c r="AU434" s="190" t="s">
        <v>91</v>
      </c>
      <c r="AY434" s="18" t="s">
        <v>160</v>
      </c>
      <c r="BE434" s="191">
        <f>IF(N434="základní",J434,0)</f>
        <v>0</v>
      </c>
      <c r="BF434" s="191">
        <f>IF(N434="snížená",J434,0)</f>
        <v>0</v>
      </c>
      <c r="BG434" s="191">
        <f>IF(N434="zákl. přenesená",J434,0)</f>
        <v>0</v>
      </c>
      <c r="BH434" s="191">
        <f>IF(N434="sníž. přenesená",J434,0)</f>
        <v>0</v>
      </c>
      <c r="BI434" s="191">
        <f>IF(N434="nulová",J434,0)</f>
        <v>0</v>
      </c>
      <c r="BJ434" s="18" t="s">
        <v>89</v>
      </c>
      <c r="BK434" s="191">
        <f>ROUND(I434*H434,2)</f>
        <v>0</v>
      </c>
      <c r="BL434" s="18" t="s">
        <v>296</v>
      </c>
      <c r="BM434" s="190" t="s">
        <v>1388</v>
      </c>
    </row>
    <row r="435" s="2" customFormat="1">
      <c r="A435" s="37"/>
      <c r="B435" s="38"/>
      <c r="C435" s="37"/>
      <c r="D435" s="192" t="s">
        <v>167</v>
      </c>
      <c r="E435" s="37"/>
      <c r="F435" s="193" t="s">
        <v>1389</v>
      </c>
      <c r="G435" s="37"/>
      <c r="H435" s="37"/>
      <c r="I435" s="194"/>
      <c r="J435" s="37"/>
      <c r="K435" s="37"/>
      <c r="L435" s="38"/>
      <c r="M435" s="195"/>
      <c r="N435" s="196"/>
      <c r="O435" s="76"/>
      <c r="P435" s="76"/>
      <c r="Q435" s="76"/>
      <c r="R435" s="76"/>
      <c r="S435" s="76"/>
      <c r="T435" s="77"/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T435" s="18" t="s">
        <v>167</v>
      </c>
      <c r="AU435" s="18" t="s">
        <v>91</v>
      </c>
    </row>
    <row r="436" s="13" customFormat="1">
      <c r="A436" s="13"/>
      <c r="B436" s="201"/>
      <c r="C436" s="13"/>
      <c r="D436" s="192" t="s">
        <v>248</v>
      </c>
      <c r="E436" s="202" t="s">
        <v>1</v>
      </c>
      <c r="F436" s="203" t="s">
        <v>1390</v>
      </c>
      <c r="G436" s="13"/>
      <c r="H436" s="204">
        <v>6</v>
      </c>
      <c r="I436" s="205"/>
      <c r="J436" s="13"/>
      <c r="K436" s="13"/>
      <c r="L436" s="201"/>
      <c r="M436" s="206"/>
      <c r="N436" s="207"/>
      <c r="O436" s="207"/>
      <c r="P436" s="207"/>
      <c r="Q436" s="207"/>
      <c r="R436" s="207"/>
      <c r="S436" s="207"/>
      <c r="T436" s="208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02" t="s">
        <v>248</v>
      </c>
      <c r="AU436" s="202" t="s">
        <v>91</v>
      </c>
      <c r="AV436" s="13" t="s">
        <v>91</v>
      </c>
      <c r="AW436" s="13" t="s">
        <v>37</v>
      </c>
      <c r="AX436" s="13" t="s">
        <v>89</v>
      </c>
      <c r="AY436" s="202" t="s">
        <v>160</v>
      </c>
    </row>
    <row r="437" s="2" customFormat="1" ht="21.75" customHeight="1">
      <c r="A437" s="37"/>
      <c r="B437" s="178"/>
      <c r="C437" s="179" t="s">
        <v>1391</v>
      </c>
      <c r="D437" s="179" t="s">
        <v>162</v>
      </c>
      <c r="E437" s="180" t="s">
        <v>1392</v>
      </c>
      <c r="F437" s="181" t="s">
        <v>1393</v>
      </c>
      <c r="G437" s="182" t="s">
        <v>295</v>
      </c>
      <c r="H437" s="183">
        <v>1</v>
      </c>
      <c r="I437" s="184"/>
      <c r="J437" s="185">
        <f>ROUND(I437*H437,2)</f>
        <v>0</v>
      </c>
      <c r="K437" s="181" t="s">
        <v>1</v>
      </c>
      <c r="L437" s="38"/>
      <c r="M437" s="186" t="s">
        <v>1</v>
      </c>
      <c r="N437" s="187" t="s">
        <v>47</v>
      </c>
      <c r="O437" s="76"/>
      <c r="P437" s="188">
        <f>O437*H437</f>
        <v>0</v>
      </c>
      <c r="Q437" s="188">
        <v>0.0025999999999999999</v>
      </c>
      <c r="R437" s="188">
        <f>Q437*H437</f>
        <v>0.0025999999999999999</v>
      </c>
      <c r="S437" s="188">
        <v>0</v>
      </c>
      <c r="T437" s="189">
        <f>S437*H437</f>
        <v>0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190" t="s">
        <v>296</v>
      </c>
      <c r="AT437" s="190" t="s">
        <v>162</v>
      </c>
      <c r="AU437" s="190" t="s">
        <v>91</v>
      </c>
      <c r="AY437" s="18" t="s">
        <v>160</v>
      </c>
      <c r="BE437" s="191">
        <f>IF(N437="základní",J437,0)</f>
        <v>0</v>
      </c>
      <c r="BF437" s="191">
        <f>IF(N437="snížená",J437,0)</f>
        <v>0</v>
      </c>
      <c r="BG437" s="191">
        <f>IF(N437="zákl. přenesená",J437,0)</f>
        <v>0</v>
      </c>
      <c r="BH437" s="191">
        <f>IF(N437="sníž. přenesená",J437,0)</f>
        <v>0</v>
      </c>
      <c r="BI437" s="191">
        <f>IF(N437="nulová",J437,0)</f>
        <v>0</v>
      </c>
      <c r="BJ437" s="18" t="s">
        <v>89</v>
      </c>
      <c r="BK437" s="191">
        <f>ROUND(I437*H437,2)</f>
        <v>0</v>
      </c>
      <c r="BL437" s="18" t="s">
        <v>296</v>
      </c>
      <c r="BM437" s="190" t="s">
        <v>1394</v>
      </c>
    </row>
    <row r="438" s="2" customFormat="1">
      <c r="A438" s="37"/>
      <c r="B438" s="38"/>
      <c r="C438" s="37"/>
      <c r="D438" s="192" t="s">
        <v>167</v>
      </c>
      <c r="E438" s="37"/>
      <c r="F438" s="193" t="s">
        <v>1393</v>
      </c>
      <c r="G438" s="37"/>
      <c r="H438" s="37"/>
      <c r="I438" s="194"/>
      <c r="J438" s="37"/>
      <c r="K438" s="37"/>
      <c r="L438" s="38"/>
      <c r="M438" s="195"/>
      <c r="N438" s="196"/>
      <c r="O438" s="76"/>
      <c r="P438" s="76"/>
      <c r="Q438" s="76"/>
      <c r="R438" s="76"/>
      <c r="S438" s="76"/>
      <c r="T438" s="77"/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T438" s="18" t="s">
        <v>167</v>
      </c>
      <c r="AU438" s="18" t="s">
        <v>91</v>
      </c>
    </row>
    <row r="439" s="2" customFormat="1" ht="21.75" customHeight="1">
      <c r="A439" s="37"/>
      <c r="B439" s="178"/>
      <c r="C439" s="179" t="s">
        <v>1395</v>
      </c>
      <c r="D439" s="179" t="s">
        <v>162</v>
      </c>
      <c r="E439" s="180" t="s">
        <v>1396</v>
      </c>
      <c r="F439" s="181" t="s">
        <v>1397</v>
      </c>
      <c r="G439" s="182" t="s">
        <v>295</v>
      </c>
      <c r="H439" s="183">
        <v>3</v>
      </c>
      <c r="I439" s="184"/>
      <c r="J439" s="185">
        <f>ROUND(I439*H439,2)</f>
        <v>0</v>
      </c>
      <c r="K439" s="181" t="s">
        <v>245</v>
      </c>
      <c r="L439" s="38"/>
      <c r="M439" s="186" t="s">
        <v>1</v>
      </c>
      <c r="N439" s="187" t="s">
        <v>47</v>
      </c>
      <c r="O439" s="76"/>
      <c r="P439" s="188">
        <f>O439*H439</f>
        <v>0</v>
      </c>
      <c r="Q439" s="188">
        <v>0.00034000000000000002</v>
      </c>
      <c r="R439" s="188">
        <f>Q439*H439</f>
        <v>0.0010200000000000001</v>
      </c>
      <c r="S439" s="188">
        <v>0</v>
      </c>
      <c r="T439" s="189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190" t="s">
        <v>296</v>
      </c>
      <c r="AT439" s="190" t="s">
        <v>162</v>
      </c>
      <c r="AU439" s="190" t="s">
        <v>91</v>
      </c>
      <c r="AY439" s="18" t="s">
        <v>160</v>
      </c>
      <c r="BE439" s="191">
        <f>IF(N439="základní",J439,0)</f>
        <v>0</v>
      </c>
      <c r="BF439" s="191">
        <f>IF(N439="snížená",J439,0)</f>
        <v>0</v>
      </c>
      <c r="BG439" s="191">
        <f>IF(N439="zákl. přenesená",J439,0)</f>
        <v>0</v>
      </c>
      <c r="BH439" s="191">
        <f>IF(N439="sníž. přenesená",J439,0)</f>
        <v>0</v>
      </c>
      <c r="BI439" s="191">
        <f>IF(N439="nulová",J439,0)</f>
        <v>0</v>
      </c>
      <c r="BJ439" s="18" t="s">
        <v>89</v>
      </c>
      <c r="BK439" s="191">
        <f>ROUND(I439*H439,2)</f>
        <v>0</v>
      </c>
      <c r="BL439" s="18" t="s">
        <v>296</v>
      </c>
      <c r="BM439" s="190" t="s">
        <v>1398</v>
      </c>
    </row>
    <row r="440" s="2" customFormat="1">
      <c r="A440" s="37"/>
      <c r="B440" s="38"/>
      <c r="C440" s="37"/>
      <c r="D440" s="192" t="s">
        <v>167</v>
      </c>
      <c r="E440" s="37"/>
      <c r="F440" s="193" t="s">
        <v>1399</v>
      </c>
      <c r="G440" s="37"/>
      <c r="H440" s="37"/>
      <c r="I440" s="194"/>
      <c r="J440" s="37"/>
      <c r="K440" s="37"/>
      <c r="L440" s="38"/>
      <c r="M440" s="195"/>
      <c r="N440" s="196"/>
      <c r="O440" s="76"/>
      <c r="P440" s="76"/>
      <c r="Q440" s="76"/>
      <c r="R440" s="76"/>
      <c r="S440" s="76"/>
      <c r="T440" s="77"/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T440" s="18" t="s">
        <v>167</v>
      </c>
      <c r="AU440" s="18" t="s">
        <v>91</v>
      </c>
    </row>
    <row r="441" s="2" customFormat="1" ht="24.15" customHeight="1">
      <c r="A441" s="37"/>
      <c r="B441" s="178"/>
      <c r="C441" s="179" t="s">
        <v>1400</v>
      </c>
      <c r="D441" s="179" t="s">
        <v>162</v>
      </c>
      <c r="E441" s="180" t="s">
        <v>1401</v>
      </c>
      <c r="F441" s="181" t="s">
        <v>1402</v>
      </c>
      <c r="G441" s="182" t="s">
        <v>295</v>
      </c>
      <c r="H441" s="183">
        <v>20</v>
      </c>
      <c r="I441" s="184"/>
      <c r="J441" s="185">
        <f>ROUND(I441*H441,2)</f>
        <v>0</v>
      </c>
      <c r="K441" s="181" t="s">
        <v>245</v>
      </c>
      <c r="L441" s="38"/>
      <c r="M441" s="186" t="s">
        <v>1</v>
      </c>
      <c r="N441" s="187" t="s">
        <v>47</v>
      </c>
      <c r="O441" s="76"/>
      <c r="P441" s="188">
        <f>O441*H441</f>
        <v>0</v>
      </c>
      <c r="Q441" s="188">
        <v>0.00107</v>
      </c>
      <c r="R441" s="188">
        <f>Q441*H441</f>
        <v>0.021399999999999999</v>
      </c>
      <c r="S441" s="188">
        <v>0</v>
      </c>
      <c r="T441" s="189">
        <f>S441*H441</f>
        <v>0</v>
      </c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R441" s="190" t="s">
        <v>296</v>
      </c>
      <c r="AT441" s="190" t="s">
        <v>162</v>
      </c>
      <c r="AU441" s="190" t="s">
        <v>91</v>
      </c>
      <c r="AY441" s="18" t="s">
        <v>160</v>
      </c>
      <c r="BE441" s="191">
        <f>IF(N441="základní",J441,0)</f>
        <v>0</v>
      </c>
      <c r="BF441" s="191">
        <f>IF(N441="snížená",J441,0)</f>
        <v>0</v>
      </c>
      <c r="BG441" s="191">
        <f>IF(N441="zákl. přenesená",J441,0)</f>
        <v>0</v>
      </c>
      <c r="BH441" s="191">
        <f>IF(N441="sníž. přenesená",J441,0)</f>
        <v>0</v>
      </c>
      <c r="BI441" s="191">
        <f>IF(N441="nulová",J441,0)</f>
        <v>0</v>
      </c>
      <c r="BJ441" s="18" t="s">
        <v>89</v>
      </c>
      <c r="BK441" s="191">
        <f>ROUND(I441*H441,2)</f>
        <v>0</v>
      </c>
      <c r="BL441" s="18" t="s">
        <v>296</v>
      </c>
      <c r="BM441" s="190" t="s">
        <v>1403</v>
      </c>
    </row>
    <row r="442" s="2" customFormat="1">
      <c r="A442" s="37"/>
      <c r="B442" s="38"/>
      <c r="C442" s="37"/>
      <c r="D442" s="192" t="s">
        <v>167</v>
      </c>
      <c r="E442" s="37"/>
      <c r="F442" s="193" t="s">
        <v>1404</v>
      </c>
      <c r="G442" s="37"/>
      <c r="H442" s="37"/>
      <c r="I442" s="194"/>
      <c r="J442" s="37"/>
      <c r="K442" s="37"/>
      <c r="L442" s="38"/>
      <c r="M442" s="195"/>
      <c r="N442" s="196"/>
      <c r="O442" s="76"/>
      <c r="P442" s="76"/>
      <c r="Q442" s="76"/>
      <c r="R442" s="76"/>
      <c r="S442" s="76"/>
      <c r="T442" s="77"/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T442" s="18" t="s">
        <v>167</v>
      </c>
      <c r="AU442" s="18" t="s">
        <v>91</v>
      </c>
    </row>
    <row r="443" s="13" customFormat="1">
      <c r="A443" s="13"/>
      <c r="B443" s="201"/>
      <c r="C443" s="13"/>
      <c r="D443" s="192" t="s">
        <v>248</v>
      </c>
      <c r="E443" s="202" t="s">
        <v>1</v>
      </c>
      <c r="F443" s="203" t="s">
        <v>1405</v>
      </c>
      <c r="G443" s="13"/>
      <c r="H443" s="204">
        <v>20</v>
      </c>
      <c r="I443" s="205"/>
      <c r="J443" s="13"/>
      <c r="K443" s="13"/>
      <c r="L443" s="201"/>
      <c r="M443" s="206"/>
      <c r="N443" s="207"/>
      <c r="O443" s="207"/>
      <c r="P443" s="207"/>
      <c r="Q443" s="207"/>
      <c r="R443" s="207"/>
      <c r="S443" s="207"/>
      <c r="T443" s="208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02" t="s">
        <v>248</v>
      </c>
      <c r="AU443" s="202" t="s">
        <v>91</v>
      </c>
      <c r="AV443" s="13" t="s">
        <v>91</v>
      </c>
      <c r="AW443" s="13" t="s">
        <v>37</v>
      </c>
      <c r="AX443" s="13" t="s">
        <v>89</v>
      </c>
      <c r="AY443" s="202" t="s">
        <v>160</v>
      </c>
    </row>
    <row r="444" s="2" customFormat="1" ht="21.75" customHeight="1">
      <c r="A444" s="37"/>
      <c r="B444" s="178"/>
      <c r="C444" s="179" t="s">
        <v>1406</v>
      </c>
      <c r="D444" s="179" t="s">
        <v>162</v>
      </c>
      <c r="E444" s="180" t="s">
        <v>1407</v>
      </c>
      <c r="F444" s="181" t="s">
        <v>1408</v>
      </c>
      <c r="G444" s="182" t="s">
        <v>295</v>
      </c>
      <c r="H444" s="183">
        <v>4</v>
      </c>
      <c r="I444" s="184"/>
      <c r="J444" s="185">
        <f>ROUND(I444*H444,2)</f>
        <v>0</v>
      </c>
      <c r="K444" s="181" t="s">
        <v>245</v>
      </c>
      <c r="L444" s="38"/>
      <c r="M444" s="186" t="s">
        <v>1</v>
      </c>
      <c r="N444" s="187" t="s">
        <v>47</v>
      </c>
      <c r="O444" s="76"/>
      <c r="P444" s="188">
        <f>O444*H444</f>
        <v>0</v>
      </c>
      <c r="Q444" s="188">
        <v>0.0016800000000000001</v>
      </c>
      <c r="R444" s="188">
        <f>Q444*H444</f>
        <v>0.0067200000000000003</v>
      </c>
      <c r="S444" s="188">
        <v>0</v>
      </c>
      <c r="T444" s="189">
        <f>S444*H444</f>
        <v>0</v>
      </c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R444" s="190" t="s">
        <v>296</v>
      </c>
      <c r="AT444" s="190" t="s">
        <v>162</v>
      </c>
      <c r="AU444" s="190" t="s">
        <v>91</v>
      </c>
      <c r="AY444" s="18" t="s">
        <v>160</v>
      </c>
      <c r="BE444" s="191">
        <f>IF(N444="základní",J444,0)</f>
        <v>0</v>
      </c>
      <c r="BF444" s="191">
        <f>IF(N444="snížená",J444,0)</f>
        <v>0</v>
      </c>
      <c r="BG444" s="191">
        <f>IF(N444="zákl. přenesená",J444,0)</f>
        <v>0</v>
      </c>
      <c r="BH444" s="191">
        <f>IF(N444="sníž. přenesená",J444,0)</f>
        <v>0</v>
      </c>
      <c r="BI444" s="191">
        <f>IF(N444="nulová",J444,0)</f>
        <v>0</v>
      </c>
      <c r="BJ444" s="18" t="s">
        <v>89</v>
      </c>
      <c r="BK444" s="191">
        <f>ROUND(I444*H444,2)</f>
        <v>0</v>
      </c>
      <c r="BL444" s="18" t="s">
        <v>296</v>
      </c>
      <c r="BM444" s="190" t="s">
        <v>1409</v>
      </c>
    </row>
    <row r="445" s="2" customFormat="1">
      <c r="A445" s="37"/>
      <c r="B445" s="38"/>
      <c r="C445" s="37"/>
      <c r="D445" s="192" t="s">
        <v>167</v>
      </c>
      <c r="E445" s="37"/>
      <c r="F445" s="193" t="s">
        <v>1410</v>
      </c>
      <c r="G445" s="37"/>
      <c r="H445" s="37"/>
      <c r="I445" s="194"/>
      <c r="J445" s="37"/>
      <c r="K445" s="37"/>
      <c r="L445" s="38"/>
      <c r="M445" s="195"/>
      <c r="N445" s="196"/>
      <c r="O445" s="76"/>
      <c r="P445" s="76"/>
      <c r="Q445" s="76"/>
      <c r="R445" s="76"/>
      <c r="S445" s="76"/>
      <c r="T445" s="77"/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T445" s="18" t="s">
        <v>167</v>
      </c>
      <c r="AU445" s="18" t="s">
        <v>91</v>
      </c>
    </row>
    <row r="446" s="13" customFormat="1">
      <c r="A446" s="13"/>
      <c r="B446" s="201"/>
      <c r="C446" s="13"/>
      <c r="D446" s="192" t="s">
        <v>248</v>
      </c>
      <c r="E446" s="202" t="s">
        <v>1</v>
      </c>
      <c r="F446" s="203" t="s">
        <v>1038</v>
      </c>
      <c r="G446" s="13"/>
      <c r="H446" s="204">
        <v>4</v>
      </c>
      <c r="I446" s="205"/>
      <c r="J446" s="13"/>
      <c r="K446" s="13"/>
      <c r="L446" s="201"/>
      <c r="M446" s="206"/>
      <c r="N446" s="207"/>
      <c r="O446" s="207"/>
      <c r="P446" s="207"/>
      <c r="Q446" s="207"/>
      <c r="R446" s="207"/>
      <c r="S446" s="207"/>
      <c r="T446" s="208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02" t="s">
        <v>248</v>
      </c>
      <c r="AU446" s="202" t="s">
        <v>91</v>
      </c>
      <c r="AV446" s="13" t="s">
        <v>91</v>
      </c>
      <c r="AW446" s="13" t="s">
        <v>37</v>
      </c>
      <c r="AX446" s="13" t="s">
        <v>89</v>
      </c>
      <c r="AY446" s="202" t="s">
        <v>160</v>
      </c>
    </row>
    <row r="447" s="2" customFormat="1" ht="24.15" customHeight="1">
      <c r="A447" s="37"/>
      <c r="B447" s="178"/>
      <c r="C447" s="179" t="s">
        <v>1411</v>
      </c>
      <c r="D447" s="179" t="s">
        <v>162</v>
      </c>
      <c r="E447" s="180" t="s">
        <v>1412</v>
      </c>
      <c r="F447" s="181" t="s">
        <v>1413</v>
      </c>
      <c r="G447" s="182" t="s">
        <v>295</v>
      </c>
      <c r="H447" s="183">
        <v>16</v>
      </c>
      <c r="I447" s="184"/>
      <c r="J447" s="185">
        <f>ROUND(I447*H447,2)</f>
        <v>0</v>
      </c>
      <c r="K447" s="181" t="s">
        <v>245</v>
      </c>
      <c r="L447" s="38"/>
      <c r="M447" s="186" t="s">
        <v>1</v>
      </c>
      <c r="N447" s="187" t="s">
        <v>47</v>
      </c>
      <c r="O447" s="76"/>
      <c r="P447" s="188">
        <f>O447*H447</f>
        <v>0</v>
      </c>
      <c r="Q447" s="188">
        <v>0.00052999999999999998</v>
      </c>
      <c r="R447" s="188">
        <f>Q447*H447</f>
        <v>0.0084799999999999997</v>
      </c>
      <c r="S447" s="188">
        <v>0</v>
      </c>
      <c r="T447" s="189">
        <f>S447*H447</f>
        <v>0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190" t="s">
        <v>296</v>
      </c>
      <c r="AT447" s="190" t="s">
        <v>162</v>
      </c>
      <c r="AU447" s="190" t="s">
        <v>91</v>
      </c>
      <c r="AY447" s="18" t="s">
        <v>160</v>
      </c>
      <c r="BE447" s="191">
        <f>IF(N447="základní",J447,0)</f>
        <v>0</v>
      </c>
      <c r="BF447" s="191">
        <f>IF(N447="snížená",J447,0)</f>
        <v>0</v>
      </c>
      <c r="BG447" s="191">
        <f>IF(N447="zákl. přenesená",J447,0)</f>
        <v>0</v>
      </c>
      <c r="BH447" s="191">
        <f>IF(N447="sníž. přenesená",J447,0)</f>
        <v>0</v>
      </c>
      <c r="BI447" s="191">
        <f>IF(N447="nulová",J447,0)</f>
        <v>0</v>
      </c>
      <c r="BJ447" s="18" t="s">
        <v>89</v>
      </c>
      <c r="BK447" s="191">
        <f>ROUND(I447*H447,2)</f>
        <v>0</v>
      </c>
      <c r="BL447" s="18" t="s">
        <v>296</v>
      </c>
      <c r="BM447" s="190" t="s">
        <v>1414</v>
      </c>
    </row>
    <row r="448" s="2" customFormat="1">
      <c r="A448" s="37"/>
      <c r="B448" s="38"/>
      <c r="C448" s="37"/>
      <c r="D448" s="192" t="s">
        <v>167</v>
      </c>
      <c r="E448" s="37"/>
      <c r="F448" s="193" t="s">
        <v>1415</v>
      </c>
      <c r="G448" s="37"/>
      <c r="H448" s="37"/>
      <c r="I448" s="194"/>
      <c r="J448" s="37"/>
      <c r="K448" s="37"/>
      <c r="L448" s="38"/>
      <c r="M448" s="195"/>
      <c r="N448" s="196"/>
      <c r="O448" s="76"/>
      <c r="P448" s="76"/>
      <c r="Q448" s="76"/>
      <c r="R448" s="76"/>
      <c r="S448" s="76"/>
      <c r="T448" s="77"/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T448" s="18" t="s">
        <v>167</v>
      </c>
      <c r="AU448" s="18" t="s">
        <v>91</v>
      </c>
    </row>
    <row r="449" s="13" customFormat="1">
      <c r="A449" s="13"/>
      <c r="B449" s="201"/>
      <c r="C449" s="13"/>
      <c r="D449" s="192" t="s">
        <v>248</v>
      </c>
      <c r="E449" s="202" t="s">
        <v>1</v>
      </c>
      <c r="F449" s="203" t="s">
        <v>1416</v>
      </c>
      <c r="G449" s="13"/>
      <c r="H449" s="204">
        <v>16</v>
      </c>
      <c r="I449" s="205"/>
      <c r="J449" s="13"/>
      <c r="K449" s="13"/>
      <c r="L449" s="201"/>
      <c r="M449" s="206"/>
      <c r="N449" s="207"/>
      <c r="O449" s="207"/>
      <c r="P449" s="207"/>
      <c r="Q449" s="207"/>
      <c r="R449" s="207"/>
      <c r="S449" s="207"/>
      <c r="T449" s="208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02" t="s">
        <v>248</v>
      </c>
      <c r="AU449" s="202" t="s">
        <v>91</v>
      </c>
      <c r="AV449" s="13" t="s">
        <v>91</v>
      </c>
      <c r="AW449" s="13" t="s">
        <v>37</v>
      </c>
      <c r="AX449" s="13" t="s">
        <v>89</v>
      </c>
      <c r="AY449" s="202" t="s">
        <v>160</v>
      </c>
    </row>
    <row r="450" s="2" customFormat="1" ht="24.15" customHeight="1">
      <c r="A450" s="37"/>
      <c r="B450" s="178"/>
      <c r="C450" s="179" t="s">
        <v>1417</v>
      </c>
      <c r="D450" s="179" t="s">
        <v>162</v>
      </c>
      <c r="E450" s="180" t="s">
        <v>1418</v>
      </c>
      <c r="F450" s="181" t="s">
        <v>1419</v>
      </c>
      <c r="G450" s="182" t="s">
        <v>295</v>
      </c>
      <c r="H450" s="183">
        <v>6</v>
      </c>
      <c r="I450" s="184"/>
      <c r="J450" s="185">
        <f>ROUND(I450*H450,2)</f>
        <v>0</v>
      </c>
      <c r="K450" s="181" t="s">
        <v>245</v>
      </c>
      <c r="L450" s="38"/>
      <c r="M450" s="186" t="s">
        <v>1</v>
      </c>
      <c r="N450" s="187" t="s">
        <v>47</v>
      </c>
      <c r="O450" s="76"/>
      <c r="P450" s="188">
        <f>O450*H450</f>
        <v>0</v>
      </c>
      <c r="Q450" s="188">
        <v>0.00147</v>
      </c>
      <c r="R450" s="188">
        <f>Q450*H450</f>
        <v>0.0088199999999999997</v>
      </c>
      <c r="S450" s="188">
        <v>0</v>
      </c>
      <c r="T450" s="189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190" t="s">
        <v>296</v>
      </c>
      <c r="AT450" s="190" t="s">
        <v>162</v>
      </c>
      <c r="AU450" s="190" t="s">
        <v>91</v>
      </c>
      <c r="AY450" s="18" t="s">
        <v>160</v>
      </c>
      <c r="BE450" s="191">
        <f>IF(N450="základní",J450,0)</f>
        <v>0</v>
      </c>
      <c r="BF450" s="191">
        <f>IF(N450="snížená",J450,0)</f>
        <v>0</v>
      </c>
      <c r="BG450" s="191">
        <f>IF(N450="zákl. přenesená",J450,0)</f>
        <v>0</v>
      </c>
      <c r="BH450" s="191">
        <f>IF(N450="sníž. přenesená",J450,0)</f>
        <v>0</v>
      </c>
      <c r="BI450" s="191">
        <f>IF(N450="nulová",J450,0)</f>
        <v>0</v>
      </c>
      <c r="BJ450" s="18" t="s">
        <v>89</v>
      </c>
      <c r="BK450" s="191">
        <f>ROUND(I450*H450,2)</f>
        <v>0</v>
      </c>
      <c r="BL450" s="18" t="s">
        <v>296</v>
      </c>
      <c r="BM450" s="190" t="s">
        <v>1420</v>
      </c>
    </row>
    <row r="451" s="2" customFormat="1">
      <c r="A451" s="37"/>
      <c r="B451" s="38"/>
      <c r="C451" s="37"/>
      <c r="D451" s="192" t="s">
        <v>167</v>
      </c>
      <c r="E451" s="37"/>
      <c r="F451" s="193" t="s">
        <v>1421</v>
      </c>
      <c r="G451" s="37"/>
      <c r="H451" s="37"/>
      <c r="I451" s="194"/>
      <c r="J451" s="37"/>
      <c r="K451" s="37"/>
      <c r="L451" s="38"/>
      <c r="M451" s="195"/>
      <c r="N451" s="196"/>
      <c r="O451" s="76"/>
      <c r="P451" s="76"/>
      <c r="Q451" s="76"/>
      <c r="R451" s="76"/>
      <c r="S451" s="76"/>
      <c r="T451" s="77"/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T451" s="18" t="s">
        <v>167</v>
      </c>
      <c r="AU451" s="18" t="s">
        <v>91</v>
      </c>
    </row>
    <row r="452" s="13" customFormat="1">
      <c r="A452" s="13"/>
      <c r="B452" s="201"/>
      <c r="C452" s="13"/>
      <c r="D452" s="192" t="s">
        <v>248</v>
      </c>
      <c r="E452" s="202" t="s">
        <v>1</v>
      </c>
      <c r="F452" s="203" t="s">
        <v>1390</v>
      </c>
      <c r="G452" s="13"/>
      <c r="H452" s="204">
        <v>6</v>
      </c>
      <c r="I452" s="205"/>
      <c r="J452" s="13"/>
      <c r="K452" s="13"/>
      <c r="L452" s="201"/>
      <c r="M452" s="206"/>
      <c r="N452" s="207"/>
      <c r="O452" s="207"/>
      <c r="P452" s="207"/>
      <c r="Q452" s="207"/>
      <c r="R452" s="207"/>
      <c r="S452" s="207"/>
      <c r="T452" s="208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02" t="s">
        <v>248</v>
      </c>
      <c r="AU452" s="202" t="s">
        <v>91</v>
      </c>
      <c r="AV452" s="13" t="s">
        <v>91</v>
      </c>
      <c r="AW452" s="13" t="s">
        <v>37</v>
      </c>
      <c r="AX452" s="13" t="s">
        <v>89</v>
      </c>
      <c r="AY452" s="202" t="s">
        <v>160</v>
      </c>
    </row>
    <row r="453" s="2" customFormat="1" ht="24.15" customHeight="1">
      <c r="A453" s="37"/>
      <c r="B453" s="178"/>
      <c r="C453" s="179" t="s">
        <v>1422</v>
      </c>
      <c r="D453" s="179" t="s">
        <v>162</v>
      </c>
      <c r="E453" s="180" t="s">
        <v>1423</v>
      </c>
      <c r="F453" s="181" t="s">
        <v>1424</v>
      </c>
      <c r="G453" s="182" t="s">
        <v>295</v>
      </c>
      <c r="H453" s="183">
        <v>6</v>
      </c>
      <c r="I453" s="184"/>
      <c r="J453" s="185">
        <f>ROUND(I453*H453,2)</f>
        <v>0</v>
      </c>
      <c r="K453" s="181" t="s">
        <v>245</v>
      </c>
      <c r="L453" s="38"/>
      <c r="M453" s="186" t="s">
        <v>1</v>
      </c>
      <c r="N453" s="187" t="s">
        <v>47</v>
      </c>
      <c r="O453" s="76"/>
      <c r="P453" s="188">
        <f>O453*H453</f>
        <v>0</v>
      </c>
      <c r="Q453" s="188">
        <v>0.00035</v>
      </c>
      <c r="R453" s="188">
        <f>Q453*H453</f>
        <v>0.0020999999999999999</v>
      </c>
      <c r="S453" s="188">
        <v>0</v>
      </c>
      <c r="T453" s="189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190" t="s">
        <v>296</v>
      </c>
      <c r="AT453" s="190" t="s">
        <v>162</v>
      </c>
      <c r="AU453" s="190" t="s">
        <v>91</v>
      </c>
      <c r="AY453" s="18" t="s">
        <v>160</v>
      </c>
      <c r="BE453" s="191">
        <f>IF(N453="základní",J453,0)</f>
        <v>0</v>
      </c>
      <c r="BF453" s="191">
        <f>IF(N453="snížená",J453,0)</f>
        <v>0</v>
      </c>
      <c r="BG453" s="191">
        <f>IF(N453="zákl. přenesená",J453,0)</f>
        <v>0</v>
      </c>
      <c r="BH453" s="191">
        <f>IF(N453="sníž. přenesená",J453,0)</f>
        <v>0</v>
      </c>
      <c r="BI453" s="191">
        <f>IF(N453="nulová",J453,0)</f>
        <v>0</v>
      </c>
      <c r="BJ453" s="18" t="s">
        <v>89</v>
      </c>
      <c r="BK453" s="191">
        <f>ROUND(I453*H453,2)</f>
        <v>0</v>
      </c>
      <c r="BL453" s="18" t="s">
        <v>296</v>
      </c>
      <c r="BM453" s="190" t="s">
        <v>1425</v>
      </c>
    </row>
    <row r="454" s="2" customFormat="1">
      <c r="A454" s="37"/>
      <c r="B454" s="38"/>
      <c r="C454" s="37"/>
      <c r="D454" s="192" t="s">
        <v>167</v>
      </c>
      <c r="E454" s="37"/>
      <c r="F454" s="193" t="s">
        <v>1426</v>
      </c>
      <c r="G454" s="37"/>
      <c r="H454" s="37"/>
      <c r="I454" s="194"/>
      <c r="J454" s="37"/>
      <c r="K454" s="37"/>
      <c r="L454" s="38"/>
      <c r="M454" s="195"/>
      <c r="N454" s="196"/>
      <c r="O454" s="76"/>
      <c r="P454" s="76"/>
      <c r="Q454" s="76"/>
      <c r="R454" s="76"/>
      <c r="S454" s="76"/>
      <c r="T454" s="77"/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T454" s="18" t="s">
        <v>167</v>
      </c>
      <c r="AU454" s="18" t="s">
        <v>91</v>
      </c>
    </row>
    <row r="455" s="2" customFormat="1" ht="16.5" customHeight="1">
      <c r="A455" s="37"/>
      <c r="B455" s="178"/>
      <c r="C455" s="179" t="s">
        <v>1427</v>
      </c>
      <c r="D455" s="179" t="s">
        <v>162</v>
      </c>
      <c r="E455" s="180" t="s">
        <v>1428</v>
      </c>
      <c r="F455" s="181" t="s">
        <v>1429</v>
      </c>
      <c r="G455" s="182" t="s">
        <v>295</v>
      </c>
      <c r="H455" s="183">
        <v>14</v>
      </c>
      <c r="I455" s="184"/>
      <c r="J455" s="185">
        <f>ROUND(I455*H455,2)</f>
        <v>0</v>
      </c>
      <c r="K455" s="181" t="s">
        <v>245</v>
      </c>
      <c r="L455" s="38"/>
      <c r="M455" s="186" t="s">
        <v>1</v>
      </c>
      <c r="N455" s="187" t="s">
        <v>47</v>
      </c>
      <c r="O455" s="76"/>
      <c r="P455" s="188">
        <f>O455*H455</f>
        <v>0</v>
      </c>
      <c r="Q455" s="188">
        <v>0.00021000000000000001</v>
      </c>
      <c r="R455" s="188">
        <f>Q455*H455</f>
        <v>0.0029399999999999999</v>
      </c>
      <c r="S455" s="188">
        <v>0</v>
      </c>
      <c r="T455" s="189">
        <f>S455*H455</f>
        <v>0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190" t="s">
        <v>296</v>
      </c>
      <c r="AT455" s="190" t="s">
        <v>162</v>
      </c>
      <c r="AU455" s="190" t="s">
        <v>91</v>
      </c>
      <c r="AY455" s="18" t="s">
        <v>160</v>
      </c>
      <c r="BE455" s="191">
        <f>IF(N455="základní",J455,0)</f>
        <v>0</v>
      </c>
      <c r="BF455" s="191">
        <f>IF(N455="snížená",J455,0)</f>
        <v>0</v>
      </c>
      <c r="BG455" s="191">
        <f>IF(N455="zákl. přenesená",J455,0)</f>
        <v>0</v>
      </c>
      <c r="BH455" s="191">
        <f>IF(N455="sníž. přenesená",J455,0)</f>
        <v>0</v>
      </c>
      <c r="BI455" s="191">
        <f>IF(N455="nulová",J455,0)</f>
        <v>0</v>
      </c>
      <c r="BJ455" s="18" t="s">
        <v>89</v>
      </c>
      <c r="BK455" s="191">
        <f>ROUND(I455*H455,2)</f>
        <v>0</v>
      </c>
      <c r="BL455" s="18" t="s">
        <v>296</v>
      </c>
      <c r="BM455" s="190" t="s">
        <v>1430</v>
      </c>
    </row>
    <row r="456" s="2" customFormat="1">
      <c r="A456" s="37"/>
      <c r="B456" s="38"/>
      <c r="C456" s="37"/>
      <c r="D456" s="192" t="s">
        <v>167</v>
      </c>
      <c r="E456" s="37"/>
      <c r="F456" s="193" t="s">
        <v>1431</v>
      </c>
      <c r="G456" s="37"/>
      <c r="H456" s="37"/>
      <c r="I456" s="194"/>
      <c r="J456" s="37"/>
      <c r="K456" s="37"/>
      <c r="L456" s="38"/>
      <c r="M456" s="195"/>
      <c r="N456" s="196"/>
      <c r="O456" s="76"/>
      <c r="P456" s="76"/>
      <c r="Q456" s="76"/>
      <c r="R456" s="76"/>
      <c r="S456" s="76"/>
      <c r="T456" s="77"/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T456" s="18" t="s">
        <v>167</v>
      </c>
      <c r="AU456" s="18" t="s">
        <v>91</v>
      </c>
    </row>
    <row r="457" s="13" customFormat="1">
      <c r="A457" s="13"/>
      <c r="B457" s="201"/>
      <c r="C457" s="13"/>
      <c r="D457" s="192" t="s">
        <v>248</v>
      </c>
      <c r="E457" s="202" t="s">
        <v>1</v>
      </c>
      <c r="F457" s="203" t="s">
        <v>317</v>
      </c>
      <c r="G457" s="13"/>
      <c r="H457" s="204">
        <v>14</v>
      </c>
      <c r="I457" s="205"/>
      <c r="J457" s="13"/>
      <c r="K457" s="13"/>
      <c r="L457" s="201"/>
      <c r="M457" s="206"/>
      <c r="N457" s="207"/>
      <c r="O457" s="207"/>
      <c r="P457" s="207"/>
      <c r="Q457" s="207"/>
      <c r="R457" s="207"/>
      <c r="S457" s="207"/>
      <c r="T457" s="208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02" t="s">
        <v>248</v>
      </c>
      <c r="AU457" s="202" t="s">
        <v>91</v>
      </c>
      <c r="AV457" s="13" t="s">
        <v>91</v>
      </c>
      <c r="AW457" s="13" t="s">
        <v>37</v>
      </c>
      <c r="AX457" s="13" t="s">
        <v>89</v>
      </c>
      <c r="AY457" s="202" t="s">
        <v>160</v>
      </c>
    </row>
    <row r="458" s="2" customFormat="1" ht="16.5" customHeight="1">
      <c r="A458" s="37"/>
      <c r="B458" s="178"/>
      <c r="C458" s="179" t="s">
        <v>1432</v>
      </c>
      <c r="D458" s="179" t="s">
        <v>162</v>
      </c>
      <c r="E458" s="180" t="s">
        <v>1433</v>
      </c>
      <c r="F458" s="181" t="s">
        <v>1434</v>
      </c>
      <c r="G458" s="182" t="s">
        <v>295</v>
      </c>
      <c r="H458" s="183">
        <v>22</v>
      </c>
      <c r="I458" s="184"/>
      <c r="J458" s="185">
        <f>ROUND(I458*H458,2)</f>
        <v>0</v>
      </c>
      <c r="K458" s="181" t="s">
        <v>245</v>
      </c>
      <c r="L458" s="38"/>
      <c r="M458" s="186" t="s">
        <v>1</v>
      </c>
      <c r="N458" s="187" t="s">
        <v>47</v>
      </c>
      <c r="O458" s="76"/>
      <c r="P458" s="188">
        <f>O458*H458</f>
        <v>0</v>
      </c>
      <c r="Q458" s="188">
        <v>0.00024000000000000001</v>
      </c>
      <c r="R458" s="188">
        <f>Q458*H458</f>
        <v>0.00528</v>
      </c>
      <c r="S458" s="188">
        <v>0</v>
      </c>
      <c r="T458" s="189">
        <f>S458*H458</f>
        <v>0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190" t="s">
        <v>296</v>
      </c>
      <c r="AT458" s="190" t="s">
        <v>162</v>
      </c>
      <c r="AU458" s="190" t="s">
        <v>91</v>
      </c>
      <c r="AY458" s="18" t="s">
        <v>160</v>
      </c>
      <c r="BE458" s="191">
        <f>IF(N458="základní",J458,0)</f>
        <v>0</v>
      </c>
      <c r="BF458" s="191">
        <f>IF(N458="snížená",J458,0)</f>
        <v>0</v>
      </c>
      <c r="BG458" s="191">
        <f>IF(N458="zákl. přenesená",J458,0)</f>
        <v>0</v>
      </c>
      <c r="BH458" s="191">
        <f>IF(N458="sníž. přenesená",J458,0)</f>
        <v>0</v>
      </c>
      <c r="BI458" s="191">
        <f>IF(N458="nulová",J458,0)</f>
        <v>0</v>
      </c>
      <c r="BJ458" s="18" t="s">
        <v>89</v>
      </c>
      <c r="BK458" s="191">
        <f>ROUND(I458*H458,2)</f>
        <v>0</v>
      </c>
      <c r="BL458" s="18" t="s">
        <v>296</v>
      </c>
      <c r="BM458" s="190" t="s">
        <v>1435</v>
      </c>
    </row>
    <row r="459" s="2" customFormat="1">
      <c r="A459" s="37"/>
      <c r="B459" s="38"/>
      <c r="C459" s="37"/>
      <c r="D459" s="192" t="s">
        <v>167</v>
      </c>
      <c r="E459" s="37"/>
      <c r="F459" s="193" t="s">
        <v>1436</v>
      </c>
      <c r="G459" s="37"/>
      <c r="H459" s="37"/>
      <c r="I459" s="194"/>
      <c r="J459" s="37"/>
      <c r="K459" s="37"/>
      <c r="L459" s="38"/>
      <c r="M459" s="195"/>
      <c r="N459" s="196"/>
      <c r="O459" s="76"/>
      <c r="P459" s="76"/>
      <c r="Q459" s="76"/>
      <c r="R459" s="76"/>
      <c r="S459" s="76"/>
      <c r="T459" s="77"/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T459" s="18" t="s">
        <v>167</v>
      </c>
      <c r="AU459" s="18" t="s">
        <v>91</v>
      </c>
    </row>
    <row r="460" s="13" customFormat="1">
      <c r="A460" s="13"/>
      <c r="B460" s="201"/>
      <c r="C460" s="13"/>
      <c r="D460" s="192" t="s">
        <v>248</v>
      </c>
      <c r="E460" s="202" t="s">
        <v>1</v>
      </c>
      <c r="F460" s="203" t="s">
        <v>1437</v>
      </c>
      <c r="G460" s="13"/>
      <c r="H460" s="204">
        <v>22</v>
      </c>
      <c r="I460" s="205"/>
      <c r="J460" s="13"/>
      <c r="K460" s="13"/>
      <c r="L460" s="201"/>
      <c r="M460" s="206"/>
      <c r="N460" s="207"/>
      <c r="O460" s="207"/>
      <c r="P460" s="207"/>
      <c r="Q460" s="207"/>
      <c r="R460" s="207"/>
      <c r="S460" s="207"/>
      <c r="T460" s="208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02" t="s">
        <v>248</v>
      </c>
      <c r="AU460" s="202" t="s">
        <v>91</v>
      </c>
      <c r="AV460" s="13" t="s">
        <v>91</v>
      </c>
      <c r="AW460" s="13" t="s">
        <v>37</v>
      </c>
      <c r="AX460" s="13" t="s">
        <v>89</v>
      </c>
      <c r="AY460" s="202" t="s">
        <v>160</v>
      </c>
    </row>
    <row r="461" s="2" customFormat="1" ht="16.5" customHeight="1">
      <c r="A461" s="37"/>
      <c r="B461" s="178"/>
      <c r="C461" s="179" t="s">
        <v>1438</v>
      </c>
      <c r="D461" s="179" t="s">
        <v>162</v>
      </c>
      <c r="E461" s="180" t="s">
        <v>1439</v>
      </c>
      <c r="F461" s="181" t="s">
        <v>1440</v>
      </c>
      <c r="G461" s="182" t="s">
        <v>295</v>
      </c>
      <c r="H461" s="183">
        <v>6</v>
      </c>
      <c r="I461" s="184"/>
      <c r="J461" s="185">
        <f>ROUND(I461*H461,2)</f>
        <v>0</v>
      </c>
      <c r="K461" s="181" t="s">
        <v>245</v>
      </c>
      <c r="L461" s="38"/>
      <c r="M461" s="186" t="s">
        <v>1</v>
      </c>
      <c r="N461" s="187" t="s">
        <v>47</v>
      </c>
      <c r="O461" s="76"/>
      <c r="P461" s="188">
        <f>O461*H461</f>
        <v>0</v>
      </c>
      <c r="Q461" s="188">
        <v>0.00025999999999999998</v>
      </c>
      <c r="R461" s="188">
        <f>Q461*H461</f>
        <v>0.0015599999999999998</v>
      </c>
      <c r="S461" s="188">
        <v>0</v>
      </c>
      <c r="T461" s="189">
        <f>S461*H461</f>
        <v>0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190" t="s">
        <v>296</v>
      </c>
      <c r="AT461" s="190" t="s">
        <v>162</v>
      </c>
      <c r="AU461" s="190" t="s">
        <v>91</v>
      </c>
      <c r="AY461" s="18" t="s">
        <v>160</v>
      </c>
      <c r="BE461" s="191">
        <f>IF(N461="základní",J461,0)</f>
        <v>0</v>
      </c>
      <c r="BF461" s="191">
        <f>IF(N461="snížená",J461,0)</f>
        <v>0</v>
      </c>
      <c r="BG461" s="191">
        <f>IF(N461="zákl. přenesená",J461,0)</f>
        <v>0</v>
      </c>
      <c r="BH461" s="191">
        <f>IF(N461="sníž. přenesená",J461,0)</f>
        <v>0</v>
      </c>
      <c r="BI461" s="191">
        <f>IF(N461="nulová",J461,0)</f>
        <v>0</v>
      </c>
      <c r="BJ461" s="18" t="s">
        <v>89</v>
      </c>
      <c r="BK461" s="191">
        <f>ROUND(I461*H461,2)</f>
        <v>0</v>
      </c>
      <c r="BL461" s="18" t="s">
        <v>296</v>
      </c>
      <c r="BM461" s="190" t="s">
        <v>1441</v>
      </c>
    </row>
    <row r="462" s="2" customFormat="1">
      <c r="A462" s="37"/>
      <c r="B462" s="38"/>
      <c r="C462" s="37"/>
      <c r="D462" s="192" t="s">
        <v>167</v>
      </c>
      <c r="E462" s="37"/>
      <c r="F462" s="193" t="s">
        <v>1442</v>
      </c>
      <c r="G462" s="37"/>
      <c r="H462" s="37"/>
      <c r="I462" s="194"/>
      <c r="J462" s="37"/>
      <c r="K462" s="37"/>
      <c r="L462" s="38"/>
      <c r="M462" s="195"/>
      <c r="N462" s="196"/>
      <c r="O462" s="76"/>
      <c r="P462" s="76"/>
      <c r="Q462" s="76"/>
      <c r="R462" s="76"/>
      <c r="S462" s="76"/>
      <c r="T462" s="77"/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T462" s="18" t="s">
        <v>167</v>
      </c>
      <c r="AU462" s="18" t="s">
        <v>91</v>
      </c>
    </row>
    <row r="463" s="2" customFormat="1" ht="21.75" customHeight="1">
      <c r="A463" s="37"/>
      <c r="B463" s="178"/>
      <c r="C463" s="179" t="s">
        <v>1443</v>
      </c>
      <c r="D463" s="179" t="s">
        <v>162</v>
      </c>
      <c r="E463" s="180" t="s">
        <v>1444</v>
      </c>
      <c r="F463" s="181" t="s">
        <v>1445</v>
      </c>
      <c r="G463" s="182" t="s">
        <v>360</v>
      </c>
      <c r="H463" s="183">
        <v>0.35099999999999998</v>
      </c>
      <c r="I463" s="184"/>
      <c r="J463" s="185">
        <f>ROUND(I463*H463,2)</f>
        <v>0</v>
      </c>
      <c r="K463" s="181" t="s">
        <v>245</v>
      </c>
      <c r="L463" s="38"/>
      <c r="M463" s="186" t="s">
        <v>1</v>
      </c>
      <c r="N463" s="187" t="s">
        <v>47</v>
      </c>
      <c r="O463" s="76"/>
      <c r="P463" s="188">
        <f>O463*H463</f>
        <v>0</v>
      </c>
      <c r="Q463" s="188">
        <v>0</v>
      </c>
      <c r="R463" s="188">
        <f>Q463*H463</f>
        <v>0</v>
      </c>
      <c r="S463" s="188">
        <v>0</v>
      </c>
      <c r="T463" s="189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190" t="s">
        <v>296</v>
      </c>
      <c r="AT463" s="190" t="s">
        <v>162</v>
      </c>
      <c r="AU463" s="190" t="s">
        <v>91</v>
      </c>
      <c r="AY463" s="18" t="s">
        <v>160</v>
      </c>
      <c r="BE463" s="191">
        <f>IF(N463="základní",J463,0)</f>
        <v>0</v>
      </c>
      <c r="BF463" s="191">
        <f>IF(N463="snížená",J463,0)</f>
        <v>0</v>
      </c>
      <c r="BG463" s="191">
        <f>IF(N463="zákl. přenesená",J463,0)</f>
        <v>0</v>
      </c>
      <c r="BH463" s="191">
        <f>IF(N463="sníž. přenesená",J463,0)</f>
        <v>0</v>
      </c>
      <c r="BI463" s="191">
        <f>IF(N463="nulová",J463,0)</f>
        <v>0</v>
      </c>
      <c r="BJ463" s="18" t="s">
        <v>89</v>
      </c>
      <c r="BK463" s="191">
        <f>ROUND(I463*H463,2)</f>
        <v>0</v>
      </c>
      <c r="BL463" s="18" t="s">
        <v>296</v>
      </c>
      <c r="BM463" s="190" t="s">
        <v>1446</v>
      </c>
    </row>
    <row r="464" s="2" customFormat="1">
      <c r="A464" s="37"/>
      <c r="B464" s="38"/>
      <c r="C464" s="37"/>
      <c r="D464" s="192" t="s">
        <v>167</v>
      </c>
      <c r="E464" s="37"/>
      <c r="F464" s="193" t="s">
        <v>1447</v>
      </c>
      <c r="G464" s="37"/>
      <c r="H464" s="37"/>
      <c r="I464" s="194"/>
      <c r="J464" s="37"/>
      <c r="K464" s="37"/>
      <c r="L464" s="38"/>
      <c r="M464" s="195"/>
      <c r="N464" s="196"/>
      <c r="O464" s="76"/>
      <c r="P464" s="76"/>
      <c r="Q464" s="76"/>
      <c r="R464" s="76"/>
      <c r="S464" s="76"/>
      <c r="T464" s="77"/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T464" s="18" t="s">
        <v>167</v>
      </c>
      <c r="AU464" s="18" t="s">
        <v>91</v>
      </c>
    </row>
    <row r="465" s="12" customFormat="1" ht="22.8" customHeight="1">
      <c r="A465" s="12"/>
      <c r="B465" s="165"/>
      <c r="C465" s="12"/>
      <c r="D465" s="166" t="s">
        <v>81</v>
      </c>
      <c r="E465" s="176" t="s">
        <v>1448</v>
      </c>
      <c r="F465" s="176" t="s">
        <v>1449</v>
      </c>
      <c r="G465" s="12"/>
      <c r="H465" s="12"/>
      <c r="I465" s="168"/>
      <c r="J465" s="177">
        <f>BK465</f>
        <v>0</v>
      </c>
      <c r="K465" s="12"/>
      <c r="L465" s="165"/>
      <c r="M465" s="170"/>
      <c r="N465" s="171"/>
      <c r="O465" s="171"/>
      <c r="P465" s="172">
        <f>SUM(P466:P505)</f>
        <v>0</v>
      </c>
      <c r="Q465" s="171"/>
      <c r="R465" s="172">
        <f>SUM(R466:R505)</f>
        <v>0.053650000000000003</v>
      </c>
      <c r="S465" s="171"/>
      <c r="T465" s="173">
        <f>SUM(T466:T505)</f>
        <v>0</v>
      </c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R465" s="166" t="s">
        <v>91</v>
      </c>
      <c r="AT465" s="174" t="s">
        <v>81</v>
      </c>
      <c r="AU465" s="174" t="s">
        <v>89</v>
      </c>
      <c r="AY465" s="166" t="s">
        <v>160</v>
      </c>
      <c r="BK465" s="175">
        <f>SUM(BK466:BK505)</f>
        <v>0</v>
      </c>
    </row>
    <row r="466" s="2" customFormat="1" ht="24.15" customHeight="1">
      <c r="A466" s="37"/>
      <c r="B466" s="178"/>
      <c r="C466" s="179" t="s">
        <v>1450</v>
      </c>
      <c r="D466" s="179" t="s">
        <v>162</v>
      </c>
      <c r="E466" s="180" t="s">
        <v>1451</v>
      </c>
      <c r="F466" s="181" t="s">
        <v>1452</v>
      </c>
      <c r="G466" s="182" t="s">
        <v>515</v>
      </c>
      <c r="H466" s="183">
        <v>20</v>
      </c>
      <c r="I466" s="184"/>
      <c r="J466" s="185">
        <f>ROUND(I466*H466,2)</f>
        <v>0</v>
      </c>
      <c r="K466" s="181" t="s">
        <v>245</v>
      </c>
      <c r="L466" s="38"/>
      <c r="M466" s="186" t="s">
        <v>1</v>
      </c>
      <c r="N466" s="187" t="s">
        <v>47</v>
      </c>
      <c r="O466" s="76"/>
      <c r="P466" s="188">
        <f>O466*H466</f>
        <v>0</v>
      </c>
      <c r="Q466" s="188">
        <v>0</v>
      </c>
      <c r="R466" s="188">
        <f>Q466*H466</f>
        <v>0</v>
      </c>
      <c r="S466" s="188">
        <v>0</v>
      </c>
      <c r="T466" s="189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190" t="s">
        <v>296</v>
      </c>
      <c r="AT466" s="190" t="s">
        <v>162</v>
      </c>
      <c r="AU466" s="190" t="s">
        <v>91</v>
      </c>
      <c r="AY466" s="18" t="s">
        <v>160</v>
      </c>
      <c r="BE466" s="191">
        <f>IF(N466="základní",J466,0)</f>
        <v>0</v>
      </c>
      <c r="BF466" s="191">
        <f>IF(N466="snížená",J466,0)</f>
        <v>0</v>
      </c>
      <c r="BG466" s="191">
        <f>IF(N466="zákl. přenesená",J466,0)</f>
        <v>0</v>
      </c>
      <c r="BH466" s="191">
        <f>IF(N466="sníž. přenesená",J466,0)</f>
        <v>0</v>
      </c>
      <c r="BI466" s="191">
        <f>IF(N466="nulová",J466,0)</f>
        <v>0</v>
      </c>
      <c r="BJ466" s="18" t="s">
        <v>89</v>
      </c>
      <c r="BK466" s="191">
        <f>ROUND(I466*H466,2)</f>
        <v>0</v>
      </c>
      <c r="BL466" s="18" t="s">
        <v>296</v>
      </c>
      <c r="BM466" s="190" t="s">
        <v>1453</v>
      </c>
    </row>
    <row r="467" s="2" customFormat="1">
      <c r="A467" s="37"/>
      <c r="B467" s="38"/>
      <c r="C467" s="37"/>
      <c r="D467" s="192" t="s">
        <v>167</v>
      </c>
      <c r="E467" s="37"/>
      <c r="F467" s="193" t="s">
        <v>1454</v>
      </c>
      <c r="G467" s="37"/>
      <c r="H467" s="37"/>
      <c r="I467" s="194"/>
      <c r="J467" s="37"/>
      <c r="K467" s="37"/>
      <c r="L467" s="38"/>
      <c r="M467" s="195"/>
      <c r="N467" s="196"/>
      <c r="O467" s="76"/>
      <c r="P467" s="76"/>
      <c r="Q467" s="76"/>
      <c r="R467" s="76"/>
      <c r="S467" s="76"/>
      <c r="T467" s="77"/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T467" s="18" t="s">
        <v>167</v>
      </c>
      <c r="AU467" s="18" t="s">
        <v>91</v>
      </c>
    </row>
    <row r="468" s="2" customFormat="1" ht="16.5" customHeight="1">
      <c r="A468" s="37"/>
      <c r="B468" s="178"/>
      <c r="C468" s="227" t="s">
        <v>1455</v>
      </c>
      <c r="D468" s="227" t="s">
        <v>549</v>
      </c>
      <c r="E468" s="228" t="s">
        <v>1456</v>
      </c>
      <c r="F468" s="229" t="s">
        <v>1457</v>
      </c>
      <c r="G468" s="230" t="s">
        <v>515</v>
      </c>
      <c r="H468" s="231">
        <v>20</v>
      </c>
      <c r="I468" s="232"/>
      <c r="J468" s="233">
        <f>ROUND(I468*H468,2)</f>
        <v>0</v>
      </c>
      <c r="K468" s="229" t="s">
        <v>245</v>
      </c>
      <c r="L468" s="234"/>
      <c r="M468" s="235" t="s">
        <v>1</v>
      </c>
      <c r="N468" s="236" t="s">
        <v>47</v>
      </c>
      <c r="O468" s="76"/>
      <c r="P468" s="188">
        <f>O468*H468</f>
        <v>0</v>
      </c>
      <c r="Q468" s="188">
        <v>0.00054000000000000001</v>
      </c>
      <c r="R468" s="188">
        <f>Q468*H468</f>
        <v>0.010800000000000001</v>
      </c>
      <c r="S468" s="188">
        <v>0</v>
      </c>
      <c r="T468" s="189">
        <f>S468*H468</f>
        <v>0</v>
      </c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R468" s="190" t="s">
        <v>586</v>
      </c>
      <c r="AT468" s="190" t="s">
        <v>549</v>
      </c>
      <c r="AU468" s="190" t="s">
        <v>91</v>
      </c>
      <c r="AY468" s="18" t="s">
        <v>160</v>
      </c>
      <c r="BE468" s="191">
        <f>IF(N468="základní",J468,0)</f>
        <v>0</v>
      </c>
      <c r="BF468" s="191">
        <f>IF(N468="snížená",J468,0)</f>
        <v>0</v>
      </c>
      <c r="BG468" s="191">
        <f>IF(N468="zákl. přenesená",J468,0)</f>
        <v>0</v>
      </c>
      <c r="BH468" s="191">
        <f>IF(N468="sníž. přenesená",J468,0)</f>
        <v>0</v>
      </c>
      <c r="BI468" s="191">
        <f>IF(N468="nulová",J468,0)</f>
        <v>0</v>
      </c>
      <c r="BJ468" s="18" t="s">
        <v>89</v>
      </c>
      <c r="BK468" s="191">
        <f>ROUND(I468*H468,2)</f>
        <v>0</v>
      </c>
      <c r="BL468" s="18" t="s">
        <v>296</v>
      </c>
      <c r="BM468" s="190" t="s">
        <v>1458</v>
      </c>
    </row>
    <row r="469" s="2" customFormat="1">
      <c r="A469" s="37"/>
      <c r="B469" s="38"/>
      <c r="C469" s="37"/>
      <c r="D469" s="192" t="s">
        <v>167</v>
      </c>
      <c r="E469" s="37"/>
      <c r="F469" s="193" t="s">
        <v>1457</v>
      </c>
      <c r="G469" s="37"/>
      <c r="H469" s="37"/>
      <c r="I469" s="194"/>
      <c r="J469" s="37"/>
      <c r="K469" s="37"/>
      <c r="L469" s="38"/>
      <c r="M469" s="195"/>
      <c r="N469" s="196"/>
      <c r="O469" s="76"/>
      <c r="P469" s="76"/>
      <c r="Q469" s="76"/>
      <c r="R469" s="76"/>
      <c r="S469" s="76"/>
      <c r="T469" s="77"/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T469" s="18" t="s">
        <v>167</v>
      </c>
      <c r="AU469" s="18" t="s">
        <v>91</v>
      </c>
    </row>
    <row r="470" s="2" customFormat="1" ht="24.15" customHeight="1">
      <c r="A470" s="37"/>
      <c r="B470" s="178"/>
      <c r="C470" s="179" t="s">
        <v>1459</v>
      </c>
      <c r="D470" s="179" t="s">
        <v>162</v>
      </c>
      <c r="E470" s="180" t="s">
        <v>1460</v>
      </c>
      <c r="F470" s="181" t="s">
        <v>1461</v>
      </c>
      <c r="G470" s="182" t="s">
        <v>515</v>
      </c>
      <c r="H470" s="183">
        <v>105</v>
      </c>
      <c r="I470" s="184"/>
      <c r="J470" s="185">
        <f>ROUND(I470*H470,2)</f>
        <v>0</v>
      </c>
      <c r="K470" s="181" t="s">
        <v>245</v>
      </c>
      <c r="L470" s="38"/>
      <c r="M470" s="186" t="s">
        <v>1</v>
      </c>
      <c r="N470" s="187" t="s">
        <v>47</v>
      </c>
      <c r="O470" s="76"/>
      <c r="P470" s="188">
        <f>O470*H470</f>
        <v>0</v>
      </c>
      <c r="Q470" s="188">
        <v>0</v>
      </c>
      <c r="R470" s="188">
        <f>Q470*H470</f>
        <v>0</v>
      </c>
      <c r="S470" s="188">
        <v>0</v>
      </c>
      <c r="T470" s="189">
        <f>S470*H470</f>
        <v>0</v>
      </c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R470" s="190" t="s">
        <v>296</v>
      </c>
      <c r="AT470" s="190" t="s">
        <v>162</v>
      </c>
      <c r="AU470" s="190" t="s">
        <v>91</v>
      </c>
      <c r="AY470" s="18" t="s">
        <v>160</v>
      </c>
      <c r="BE470" s="191">
        <f>IF(N470="základní",J470,0)</f>
        <v>0</v>
      </c>
      <c r="BF470" s="191">
        <f>IF(N470="snížená",J470,0)</f>
        <v>0</v>
      </c>
      <c r="BG470" s="191">
        <f>IF(N470="zákl. přenesená",J470,0)</f>
        <v>0</v>
      </c>
      <c r="BH470" s="191">
        <f>IF(N470="sníž. přenesená",J470,0)</f>
        <v>0</v>
      </c>
      <c r="BI470" s="191">
        <f>IF(N470="nulová",J470,0)</f>
        <v>0</v>
      </c>
      <c r="BJ470" s="18" t="s">
        <v>89</v>
      </c>
      <c r="BK470" s="191">
        <f>ROUND(I470*H470,2)</f>
        <v>0</v>
      </c>
      <c r="BL470" s="18" t="s">
        <v>296</v>
      </c>
      <c r="BM470" s="190" t="s">
        <v>1462</v>
      </c>
    </row>
    <row r="471" s="2" customFormat="1">
      <c r="A471" s="37"/>
      <c r="B471" s="38"/>
      <c r="C471" s="37"/>
      <c r="D471" s="192" t="s">
        <v>167</v>
      </c>
      <c r="E471" s="37"/>
      <c r="F471" s="193" t="s">
        <v>1463</v>
      </c>
      <c r="G471" s="37"/>
      <c r="H471" s="37"/>
      <c r="I471" s="194"/>
      <c r="J471" s="37"/>
      <c r="K471" s="37"/>
      <c r="L471" s="38"/>
      <c r="M471" s="195"/>
      <c r="N471" s="196"/>
      <c r="O471" s="76"/>
      <c r="P471" s="76"/>
      <c r="Q471" s="76"/>
      <c r="R471" s="76"/>
      <c r="S471" s="76"/>
      <c r="T471" s="77"/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T471" s="18" t="s">
        <v>167</v>
      </c>
      <c r="AU471" s="18" t="s">
        <v>91</v>
      </c>
    </row>
    <row r="472" s="2" customFormat="1" ht="24.15" customHeight="1">
      <c r="A472" s="37"/>
      <c r="B472" s="178"/>
      <c r="C472" s="227" t="s">
        <v>1464</v>
      </c>
      <c r="D472" s="227" t="s">
        <v>549</v>
      </c>
      <c r="E472" s="228" t="s">
        <v>1465</v>
      </c>
      <c r="F472" s="229" t="s">
        <v>1466</v>
      </c>
      <c r="G472" s="230" t="s">
        <v>515</v>
      </c>
      <c r="H472" s="231">
        <v>105</v>
      </c>
      <c r="I472" s="232"/>
      <c r="J472" s="233">
        <f>ROUND(I472*H472,2)</f>
        <v>0</v>
      </c>
      <c r="K472" s="229" t="s">
        <v>245</v>
      </c>
      <c r="L472" s="234"/>
      <c r="M472" s="235" t="s">
        <v>1</v>
      </c>
      <c r="N472" s="236" t="s">
        <v>47</v>
      </c>
      <c r="O472" s="76"/>
      <c r="P472" s="188">
        <f>O472*H472</f>
        <v>0</v>
      </c>
      <c r="Q472" s="188">
        <v>0.00012</v>
      </c>
      <c r="R472" s="188">
        <f>Q472*H472</f>
        <v>0.0126</v>
      </c>
      <c r="S472" s="188">
        <v>0</v>
      </c>
      <c r="T472" s="189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190" t="s">
        <v>586</v>
      </c>
      <c r="AT472" s="190" t="s">
        <v>549</v>
      </c>
      <c r="AU472" s="190" t="s">
        <v>91</v>
      </c>
      <c r="AY472" s="18" t="s">
        <v>160</v>
      </c>
      <c r="BE472" s="191">
        <f>IF(N472="základní",J472,0)</f>
        <v>0</v>
      </c>
      <c r="BF472" s="191">
        <f>IF(N472="snížená",J472,0)</f>
        <v>0</v>
      </c>
      <c r="BG472" s="191">
        <f>IF(N472="zákl. přenesená",J472,0)</f>
        <v>0</v>
      </c>
      <c r="BH472" s="191">
        <f>IF(N472="sníž. přenesená",J472,0)</f>
        <v>0</v>
      </c>
      <c r="BI472" s="191">
        <f>IF(N472="nulová",J472,0)</f>
        <v>0</v>
      </c>
      <c r="BJ472" s="18" t="s">
        <v>89</v>
      </c>
      <c r="BK472" s="191">
        <f>ROUND(I472*H472,2)</f>
        <v>0</v>
      </c>
      <c r="BL472" s="18" t="s">
        <v>296</v>
      </c>
      <c r="BM472" s="190" t="s">
        <v>1467</v>
      </c>
    </row>
    <row r="473" s="2" customFormat="1">
      <c r="A473" s="37"/>
      <c r="B473" s="38"/>
      <c r="C473" s="37"/>
      <c r="D473" s="192" t="s">
        <v>167</v>
      </c>
      <c r="E473" s="37"/>
      <c r="F473" s="193" t="s">
        <v>1466</v>
      </c>
      <c r="G473" s="37"/>
      <c r="H473" s="37"/>
      <c r="I473" s="194"/>
      <c r="J473" s="37"/>
      <c r="K473" s="37"/>
      <c r="L473" s="38"/>
      <c r="M473" s="195"/>
      <c r="N473" s="196"/>
      <c r="O473" s="76"/>
      <c r="P473" s="76"/>
      <c r="Q473" s="76"/>
      <c r="R473" s="76"/>
      <c r="S473" s="76"/>
      <c r="T473" s="77"/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T473" s="18" t="s">
        <v>167</v>
      </c>
      <c r="AU473" s="18" t="s">
        <v>91</v>
      </c>
    </row>
    <row r="474" s="13" customFormat="1">
      <c r="A474" s="13"/>
      <c r="B474" s="201"/>
      <c r="C474" s="13"/>
      <c r="D474" s="192" t="s">
        <v>248</v>
      </c>
      <c r="E474" s="202" t="s">
        <v>1</v>
      </c>
      <c r="F474" s="203" t="s">
        <v>1468</v>
      </c>
      <c r="G474" s="13"/>
      <c r="H474" s="204">
        <v>105</v>
      </c>
      <c r="I474" s="205"/>
      <c r="J474" s="13"/>
      <c r="K474" s="13"/>
      <c r="L474" s="201"/>
      <c r="M474" s="206"/>
      <c r="N474" s="207"/>
      <c r="O474" s="207"/>
      <c r="P474" s="207"/>
      <c r="Q474" s="207"/>
      <c r="R474" s="207"/>
      <c r="S474" s="207"/>
      <c r="T474" s="208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02" t="s">
        <v>248</v>
      </c>
      <c r="AU474" s="202" t="s">
        <v>91</v>
      </c>
      <c r="AV474" s="13" t="s">
        <v>91</v>
      </c>
      <c r="AW474" s="13" t="s">
        <v>37</v>
      </c>
      <c r="AX474" s="13" t="s">
        <v>89</v>
      </c>
      <c r="AY474" s="202" t="s">
        <v>160</v>
      </c>
    </row>
    <row r="475" s="2" customFormat="1" ht="24.15" customHeight="1">
      <c r="A475" s="37"/>
      <c r="B475" s="178"/>
      <c r="C475" s="179" t="s">
        <v>1469</v>
      </c>
      <c r="D475" s="179" t="s">
        <v>162</v>
      </c>
      <c r="E475" s="180" t="s">
        <v>1470</v>
      </c>
      <c r="F475" s="181" t="s">
        <v>1471</v>
      </c>
      <c r="G475" s="182" t="s">
        <v>515</v>
      </c>
      <c r="H475" s="183">
        <v>370</v>
      </c>
      <c r="I475" s="184"/>
      <c r="J475" s="185">
        <f>ROUND(I475*H475,2)</f>
        <v>0</v>
      </c>
      <c r="K475" s="181" t="s">
        <v>245</v>
      </c>
      <c r="L475" s="38"/>
      <c r="M475" s="186" t="s">
        <v>1</v>
      </c>
      <c r="N475" s="187" t="s">
        <v>47</v>
      </c>
      <c r="O475" s="76"/>
      <c r="P475" s="188">
        <f>O475*H475</f>
        <v>0</v>
      </c>
      <c r="Q475" s="188">
        <v>0</v>
      </c>
      <c r="R475" s="188">
        <f>Q475*H475</f>
        <v>0</v>
      </c>
      <c r="S475" s="188">
        <v>0</v>
      </c>
      <c r="T475" s="189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190" t="s">
        <v>296</v>
      </c>
      <c r="AT475" s="190" t="s">
        <v>162</v>
      </c>
      <c r="AU475" s="190" t="s">
        <v>91</v>
      </c>
      <c r="AY475" s="18" t="s">
        <v>160</v>
      </c>
      <c r="BE475" s="191">
        <f>IF(N475="základní",J475,0)</f>
        <v>0</v>
      </c>
      <c r="BF475" s="191">
        <f>IF(N475="snížená",J475,0)</f>
        <v>0</v>
      </c>
      <c r="BG475" s="191">
        <f>IF(N475="zákl. přenesená",J475,0)</f>
        <v>0</v>
      </c>
      <c r="BH475" s="191">
        <f>IF(N475="sníž. přenesená",J475,0)</f>
        <v>0</v>
      </c>
      <c r="BI475" s="191">
        <f>IF(N475="nulová",J475,0)</f>
        <v>0</v>
      </c>
      <c r="BJ475" s="18" t="s">
        <v>89</v>
      </c>
      <c r="BK475" s="191">
        <f>ROUND(I475*H475,2)</f>
        <v>0</v>
      </c>
      <c r="BL475" s="18" t="s">
        <v>296</v>
      </c>
      <c r="BM475" s="190" t="s">
        <v>1472</v>
      </c>
    </row>
    <row r="476" s="2" customFormat="1">
      <c r="A476" s="37"/>
      <c r="B476" s="38"/>
      <c r="C476" s="37"/>
      <c r="D476" s="192" t="s">
        <v>167</v>
      </c>
      <c r="E476" s="37"/>
      <c r="F476" s="193" t="s">
        <v>1473</v>
      </c>
      <c r="G476" s="37"/>
      <c r="H476" s="37"/>
      <c r="I476" s="194"/>
      <c r="J476" s="37"/>
      <c r="K476" s="37"/>
      <c r="L476" s="38"/>
      <c r="M476" s="195"/>
      <c r="N476" s="196"/>
      <c r="O476" s="76"/>
      <c r="P476" s="76"/>
      <c r="Q476" s="76"/>
      <c r="R476" s="76"/>
      <c r="S476" s="76"/>
      <c r="T476" s="77"/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T476" s="18" t="s">
        <v>167</v>
      </c>
      <c r="AU476" s="18" t="s">
        <v>91</v>
      </c>
    </row>
    <row r="477" s="13" customFormat="1">
      <c r="A477" s="13"/>
      <c r="B477" s="201"/>
      <c r="C477" s="13"/>
      <c r="D477" s="192" t="s">
        <v>248</v>
      </c>
      <c r="E477" s="202" t="s">
        <v>1</v>
      </c>
      <c r="F477" s="203" t="s">
        <v>1474</v>
      </c>
      <c r="G477" s="13"/>
      <c r="H477" s="204">
        <v>370</v>
      </c>
      <c r="I477" s="205"/>
      <c r="J477" s="13"/>
      <c r="K477" s="13"/>
      <c r="L477" s="201"/>
      <c r="M477" s="206"/>
      <c r="N477" s="207"/>
      <c r="O477" s="207"/>
      <c r="P477" s="207"/>
      <c r="Q477" s="207"/>
      <c r="R477" s="207"/>
      <c r="S477" s="207"/>
      <c r="T477" s="208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02" t="s">
        <v>248</v>
      </c>
      <c r="AU477" s="202" t="s">
        <v>91</v>
      </c>
      <c r="AV477" s="13" t="s">
        <v>91</v>
      </c>
      <c r="AW477" s="13" t="s">
        <v>37</v>
      </c>
      <c r="AX477" s="13" t="s">
        <v>89</v>
      </c>
      <c r="AY477" s="202" t="s">
        <v>160</v>
      </c>
    </row>
    <row r="478" s="2" customFormat="1" ht="37.8" customHeight="1">
      <c r="A478" s="37"/>
      <c r="B478" s="178"/>
      <c r="C478" s="227" t="s">
        <v>1475</v>
      </c>
      <c r="D478" s="227" t="s">
        <v>549</v>
      </c>
      <c r="E478" s="228" t="s">
        <v>1476</v>
      </c>
      <c r="F478" s="229" t="s">
        <v>1477</v>
      </c>
      <c r="G478" s="230" t="s">
        <v>515</v>
      </c>
      <c r="H478" s="231">
        <v>115</v>
      </c>
      <c r="I478" s="232"/>
      <c r="J478" s="233">
        <f>ROUND(I478*H478,2)</f>
        <v>0</v>
      </c>
      <c r="K478" s="229" t="s">
        <v>245</v>
      </c>
      <c r="L478" s="234"/>
      <c r="M478" s="235" t="s">
        <v>1</v>
      </c>
      <c r="N478" s="236" t="s">
        <v>47</v>
      </c>
      <c r="O478" s="76"/>
      <c r="P478" s="188">
        <f>O478*H478</f>
        <v>0</v>
      </c>
      <c r="Q478" s="188">
        <v>0.00010000000000000001</v>
      </c>
      <c r="R478" s="188">
        <f>Q478*H478</f>
        <v>0.0115</v>
      </c>
      <c r="S478" s="188">
        <v>0</v>
      </c>
      <c r="T478" s="189">
        <f>S478*H478</f>
        <v>0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190" t="s">
        <v>586</v>
      </c>
      <c r="AT478" s="190" t="s">
        <v>549</v>
      </c>
      <c r="AU478" s="190" t="s">
        <v>91</v>
      </c>
      <c r="AY478" s="18" t="s">
        <v>160</v>
      </c>
      <c r="BE478" s="191">
        <f>IF(N478="základní",J478,0)</f>
        <v>0</v>
      </c>
      <c r="BF478" s="191">
        <f>IF(N478="snížená",J478,0)</f>
        <v>0</v>
      </c>
      <c r="BG478" s="191">
        <f>IF(N478="zákl. přenesená",J478,0)</f>
        <v>0</v>
      </c>
      <c r="BH478" s="191">
        <f>IF(N478="sníž. přenesená",J478,0)</f>
        <v>0</v>
      </c>
      <c r="BI478" s="191">
        <f>IF(N478="nulová",J478,0)</f>
        <v>0</v>
      </c>
      <c r="BJ478" s="18" t="s">
        <v>89</v>
      </c>
      <c r="BK478" s="191">
        <f>ROUND(I478*H478,2)</f>
        <v>0</v>
      </c>
      <c r="BL478" s="18" t="s">
        <v>296</v>
      </c>
      <c r="BM478" s="190" t="s">
        <v>1478</v>
      </c>
    </row>
    <row r="479" s="2" customFormat="1">
      <c r="A479" s="37"/>
      <c r="B479" s="38"/>
      <c r="C479" s="37"/>
      <c r="D479" s="192" t="s">
        <v>167</v>
      </c>
      <c r="E479" s="37"/>
      <c r="F479" s="193" t="s">
        <v>1477</v>
      </c>
      <c r="G479" s="37"/>
      <c r="H479" s="37"/>
      <c r="I479" s="194"/>
      <c r="J479" s="37"/>
      <c r="K479" s="37"/>
      <c r="L479" s="38"/>
      <c r="M479" s="195"/>
      <c r="N479" s="196"/>
      <c r="O479" s="76"/>
      <c r="P479" s="76"/>
      <c r="Q479" s="76"/>
      <c r="R479" s="76"/>
      <c r="S479" s="76"/>
      <c r="T479" s="77"/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T479" s="18" t="s">
        <v>167</v>
      </c>
      <c r="AU479" s="18" t="s">
        <v>91</v>
      </c>
    </row>
    <row r="480" s="13" customFormat="1">
      <c r="A480" s="13"/>
      <c r="B480" s="201"/>
      <c r="C480" s="13"/>
      <c r="D480" s="192" t="s">
        <v>248</v>
      </c>
      <c r="E480" s="202" t="s">
        <v>1</v>
      </c>
      <c r="F480" s="203" t="s">
        <v>1479</v>
      </c>
      <c r="G480" s="13"/>
      <c r="H480" s="204">
        <v>115</v>
      </c>
      <c r="I480" s="205"/>
      <c r="J480" s="13"/>
      <c r="K480" s="13"/>
      <c r="L480" s="201"/>
      <c r="M480" s="206"/>
      <c r="N480" s="207"/>
      <c r="O480" s="207"/>
      <c r="P480" s="207"/>
      <c r="Q480" s="207"/>
      <c r="R480" s="207"/>
      <c r="S480" s="207"/>
      <c r="T480" s="208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02" t="s">
        <v>248</v>
      </c>
      <c r="AU480" s="202" t="s">
        <v>91</v>
      </c>
      <c r="AV480" s="13" t="s">
        <v>91</v>
      </c>
      <c r="AW480" s="13" t="s">
        <v>37</v>
      </c>
      <c r="AX480" s="13" t="s">
        <v>89</v>
      </c>
      <c r="AY480" s="202" t="s">
        <v>160</v>
      </c>
    </row>
    <row r="481" s="2" customFormat="1" ht="33" customHeight="1">
      <c r="A481" s="37"/>
      <c r="B481" s="178"/>
      <c r="C481" s="227" t="s">
        <v>1480</v>
      </c>
      <c r="D481" s="227" t="s">
        <v>549</v>
      </c>
      <c r="E481" s="228" t="s">
        <v>1481</v>
      </c>
      <c r="F481" s="229" t="s">
        <v>1482</v>
      </c>
      <c r="G481" s="230" t="s">
        <v>515</v>
      </c>
      <c r="H481" s="231">
        <v>85</v>
      </c>
      <c r="I481" s="232"/>
      <c r="J481" s="233">
        <f>ROUND(I481*H481,2)</f>
        <v>0</v>
      </c>
      <c r="K481" s="229" t="s">
        <v>245</v>
      </c>
      <c r="L481" s="234"/>
      <c r="M481" s="235" t="s">
        <v>1</v>
      </c>
      <c r="N481" s="236" t="s">
        <v>47</v>
      </c>
      <c r="O481" s="76"/>
      <c r="P481" s="188">
        <f>O481*H481</f>
        <v>0</v>
      </c>
      <c r="Q481" s="188">
        <v>0.00011</v>
      </c>
      <c r="R481" s="188">
        <f>Q481*H481</f>
        <v>0.0093500000000000007</v>
      </c>
      <c r="S481" s="188">
        <v>0</v>
      </c>
      <c r="T481" s="189">
        <f>S481*H481</f>
        <v>0</v>
      </c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R481" s="190" t="s">
        <v>586</v>
      </c>
      <c r="AT481" s="190" t="s">
        <v>549</v>
      </c>
      <c r="AU481" s="190" t="s">
        <v>91</v>
      </c>
      <c r="AY481" s="18" t="s">
        <v>160</v>
      </c>
      <c r="BE481" s="191">
        <f>IF(N481="základní",J481,0)</f>
        <v>0</v>
      </c>
      <c r="BF481" s="191">
        <f>IF(N481="snížená",J481,0)</f>
        <v>0</v>
      </c>
      <c r="BG481" s="191">
        <f>IF(N481="zákl. přenesená",J481,0)</f>
        <v>0</v>
      </c>
      <c r="BH481" s="191">
        <f>IF(N481="sníž. přenesená",J481,0)</f>
        <v>0</v>
      </c>
      <c r="BI481" s="191">
        <f>IF(N481="nulová",J481,0)</f>
        <v>0</v>
      </c>
      <c r="BJ481" s="18" t="s">
        <v>89</v>
      </c>
      <c r="BK481" s="191">
        <f>ROUND(I481*H481,2)</f>
        <v>0</v>
      </c>
      <c r="BL481" s="18" t="s">
        <v>296</v>
      </c>
      <c r="BM481" s="190" t="s">
        <v>1483</v>
      </c>
    </row>
    <row r="482" s="2" customFormat="1">
      <c r="A482" s="37"/>
      <c r="B482" s="38"/>
      <c r="C482" s="37"/>
      <c r="D482" s="192" t="s">
        <v>167</v>
      </c>
      <c r="E482" s="37"/>
      <c r="F482" s="193" t="s">
        <v>1482</v>
      </c>
      <c r="G482" s="37"/>
      <c r="H482" s="37"/>
      <c r="I482" s="194"/>
      <c r="J482" s="37"/>
      <c r="K482" s="37"/>
      <c r="L482" s="38"/>
      <c r="M482" s="195"/>
      <c r="N482" s="196"/>
      <c r="O482" s="76"/>
      <c r="P482" s="76"/>
      <c r="Q482" s="76"/>
      <c r="R482" s="76"/>
      <c r="S482" s="76"/>
      <c r="T482" s="77"/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T482" s="18" t="s">
        <v>167</v>
      </c>
      <c r="AU482" s="18" t="s">
        <v>91</v>
      </c>
    </row>
    <row r="483" s="13" customFormat="1">
      <c r="A483" s="13"/>
      <c r="B483" s="201"/>
      <c r="C483" s="13"/>
      <c r="D483" s="192" t="s">
        <v>248</v>
      </c>
      <c r="E483" s="202" t="s">
        <v>1</v>
      </c>
      <c r="F483" s="203" t="s">
        <v>1484</v>
      </c>
      <c r="G483" s="13"/>
      <c r="H483" s="204">
        <v>85</v>
      </c>
      <c r="I483" s="205"/>
      <c r="J483" s="13"/>
      <c r="K483" s="13"/>
      <c r="L483" s="201"/>
      <c r="M483" s="206"/>
      <c r="N483" s="207"/>
      <c r="O483" s="207"/>
      <c r="P483" s="207"/>
      <c r="Q483" s="207"/>
      <c r="R483" s="207"/>
      <c r="S483" s="207"/>
      <c r="T483" s="208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02" t="s">
        <v>248</v>
      </c>
      <c r="AU483" s="202" t="s">
        <v>91</v>
      </c>
      <c r="AV483" s="13" t="s">
        <v>91</v>
      </c>
      <c r="AW483" s="13" t="s">
        <v>37</v>
      </c>
      <c r="AX483" s="13" t="s">
        <v>89</v>
      </c>
      <c r="AY483" s="202" t="s">
        <v>160</v>
      </c>
    </row>
    <row r="484" s="2" customFormat="1" ht="33" customHeight="1">
      <c r="A484" s="37"/>
      <c r="B484" s="178"/>
      <c r="C484" s="227" t="s">
        <v>1485</v>
      </c>
      <c r="D484" s="227" t="s">
        <v>549</v>
      </c>
      <c r="E484" s="228" t="s">
        <v>1486</v>
      </c>
      <c r="F484" s="229" t="s">
        <v>1487</v>
      </c>
      <c r="G484" s="230" t="s">
        <v>515</v>
      </c>
      <c r="H484" s="231">
        <v>10</v>
      </c>
      <c r="I484" s="232"/>
      <c r="J484" s="233">
        <f>ROUND(I484*H484,2)</f>
        <v>0</v>
      </c>
      <c r="K484" s="229" t="s">
        <v>245</v>
      </c>
      <c r="L484" s="234"/>
      <c r="M484" s="235" t="s">
        <v>1</v>
      </c>
      <c r="N484" s="236" t="s">
        <v>47</v>
      </c>
      <c r="O484" s="76"/>
      <c r="P484" s="188">
        <f>O484*H484</f>
        <v>0</v>
      </c>
      <c r="Q484" s="188">
        <v>0.00012999999999999999</v>
      </c>
      <c r="R484" s="188">
        <f>Q484*H484</f>
        <v>0.0012999999999999999</v>
      </c>
      <c r="S484" s="188">
        <v>0</v>
      </c>
      <c r="T484" s="189">
        <f>S484*H484</f>
        <v>0</v>
      </c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R484" s="190" t="s">
        <v>586</v>
      </c>
      <c r="AT484" s="190" t="s">
        <v>549</v>
      </c>
      <c r="AU484" s="190" t="s">
        <v>91</v>
      </c>
      <c r="AY484" s="18" t="s">
        <v>160</v>
      </c>
      <c r="BE484" s="191">
        <f>IF(N484="základní",J484,0)</f>
        <v>0</v>
      </c>
      <c r="BF484" s="191">
        <f>IF(N484="snížená",J484,0)</f>
        <v>0</v>
      </c>
      <c r="BG484" s="191">
        <f>IF(N484="zákl. přenesená",J484,0)</f>
        <v>0</v>
      </c>
      <c r="BH484" s="191">
        <f>IF(N484="sníž. přenesená",J484,0)</f>
        <v>0</v>
      </c>
      <c r="BI484" s="191">
        <f>IF(N484="nulová",J484,0)</f>
        <v>0</v>
      </c>
      <c r="BJ484" s="18" t="s">
        <v>89</v>
      </c>
      <c r="BK484" s="191">
        <f>ROUND(I484*H484,2)</f>
        <v>0</v>
      </c>
      <c r="BL484" s="18" t="s">
        <v>296</v>
      </c>
      <c r="BM484" s="190" t="s">
        <v>1488</v>
      </c>
    </row>
    <row r="485" s="2" customFormat="1">
      <c r="A485" s="37"/>
      <c r="B485" s="38"/>
      <c r="C485" s="37"/>
      <c r="D485" s="192" t="s">
        <v>167</v>
      </c>
      <c r="E485" s="37"/>
      <c r="F485" s="193" t="s">
        <v>1487</v>
      </c>
      <c r="G485" s="37"/>
      <c r="H485" s="37"/>
      <c r="I485" s="194"/>
      <c r="J485" s="37"/>
      <c r="K485" s="37"/>
      <c r="L485" s="38"/>
      <c r="M485" s="195"/>
      <c r="N485" s="196"/>
      <c r="O485" s="76"/>
      <c r="P485" s="76"/>
      <c r="Q485" s="76"/>
      <c r="R485" s="76"/>
      <c r="S485" s="76"/>
      <c r="T485" s="77"/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T485" s="18" t="s">
        <v>167</v>
      </c>
      <c r="AU485" s="18" t="s">
        <v>91</v>
      </c>
    </row>
    <row r="486" s="2" customFormat="1" ht="37.8" customHeight="1">
      <c r="A486" s="37"/>
      <c r="B486" s="178"/>
      <c r="C486" s="227" t="s">
        <v>1489</v>
      </c>
      <c r="D486" s="227" t="s">
        <v>549</v>
      </c>
      <c r="E486" s="228" t="s">
        <v>1490</v>
      </c>
      <c r="F486" s="229" t="s">
        <v>1491</v>
      </c>
      <c r="G486" s="230" t="s">
        <v>515</v>
      </c>
      <c r="H486" s="231">
        <v>150</v>
      </c>
      <c r="I486" s="232"/>
      <c r="J486" s="233">
        <f>ROUND(I486*H486,2)</f>
        <v>0</v>
      </c>
      <c r="K486" s="229" t="s">
        <v>245</v>
      </c>
      <c r="L486" s="234"/>
      <c r="M486" s="235" t="s">
        <v>1</v>
      </c>
      <c r="N486" s="236" t="s">
        <v>47</v>
      </c>
      <c r="O486" s="76"/>
      <c r="P486" s="188">
        <f>O486*H486</f>
        <v>0</v>
      </c>
      <c r="Q486" s="188">
        <v>5.0000000000000002E-05</v>
      </c>
      <c r="R486" s="188">
        <f>Q486*H486</f>
        <v>0.0075000000000000006</v>
      </c>
      <c r="S486" s="188">
        <v>0</v>
      </c>
      <c r="T486" s="189">
        <f>S486*H486</f>
        <v>0</v>
      </c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R486" s="190" t="s">
        <v>586</v>
      </c>
      <c r="AT486" s="190" t="s">
        <v>549</v>
      </c>
      <c r="AU486" s="190" t="s">
        <v>91</v>
      </c>
      <c r="AY486" s="18" t="s">
        <v>160</v>
      </c>
      <c r="BE486" s="191">
        <f>IF(N486="základní",J486,0)</f>
        <v>0</v>
      </c>
      <c r="BF486" s="191">
        <f>IF(N486="snížená",J486,0)</f>
        <v>0</v>
      </c>
      <c r="BG486" s="191">
        <f>IF(N486="zákl. přenesená",J486,0)</f>
        <v>0</v>
      </c>
      <c r="BH486" s="191">
        <f>IF(N486="sníž. přenesená",J486,0)</f>
        <v>0</v>
      </c>
      <c r="BI486" s="191">
        <f>IF(N486="nulová",J486,0)</f>
        <v>0</v>
      </c>
      <c r="BJ486" s="18" t="s">
        <v>89</v>
      </c>
      <c r="BK486" s="191">
        <f>ROUND(I486*H486,2)</f>
        <v>0</v>
      </c>
      <c r="BL486" s="18" t="s">
        <v>296</v>
      </c>
      <c r="BM486" s="190" t="s">
        <v>1492</v>
      </c>
    </row>
    <row r="487" s="2" customFormat="1">
      <c r="A487" s="37"/>
      <c r="B487" s="38"/>
      <c r="C487" s="37"/>
      <c r="D487" s="192" t="s">
        <v>167</v>
      </c>
      <c r="E487" s="37"/>
      <c r="F487" s="193" t="s">
        <v>1491</v>
      </c>
      <c r="G487" s="37"/>
      <c r="H487" s="37"/>
      <c r="I487" s="194"/>
      <c r="J487" s="37"/>
      <c r="K487" s="37"/>
      <c r="L487" s="38"/>
      <c r="M487" s="195"/>
      <c r="N487" s="196"/>
      <c r="O487" s="76"/>
      <c r="P487" s="76"/>
      <c r="Q487" s="76"/>
      <c r="R487" s="76"/>
      <c r="S487" s="76"/>
      <c r="T487" s="77"/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T487" s="18" t="s">
        <v>167</v>
      </c>
      <c r="AU487" s="18" t="s">
        <v>91</v>
      </c>
    </row>
    <row r="488" s="13" customFormat="1">
      <c r="A488" s="13"/>
      <c r="B488" s="201"/>
      <c r="C488" s="13"/>
      <c r="D488" s="192" t="s">
        <v>248</v>
      </c>
      <c r="E488" s="202" t="s">
        <v>1</v>
      </c>
      <c r="F488" s="203" t="s">
        <v>1493</v>
      </c>
      <c r="G488" s="13"/>
      <c r="H488" s="204">
        <v>150</v>
      </c>
      <c r="I488" s="205"/>
      <c r="J488" s="13"/>
      <c r="K488" s="13"/>
      <c r="L488" s="201"/>
      <c r="M488" s="206"/>
      <c r="N488" s="207"/>
      <c r="O488" s="207"/>
      <c r="P488" s="207"/>
      <c r="Q488" s="207"/>
      <c r="R488" s="207"/>
      <c r="S488" s="207"/>
      <c r="T488" s="208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02" t="s">
        <v>248</v>
      </c>
      <c r="AU488" s="202" t="s">
        <v>91</v>
      </c>
      <c r="AV488" s="13" t="s">
        <v>91</v>
      </c>
      <c r="AW488" s="13" t="s">
        <v>37</v>
      </c>
      <c r="AX488" s="13" t="s">
        <v>89</v>
      </c>
      <c r="AY488" s="202" t="s">
        <v>160</v>
      </c>
    </row>
    <row r="489" s="2" customFormat="1" ht="24.15" customHeight="1">
      <c r="A489" s="37"/>
      <c r="B489" s="178"/>
      <c r="C489" s="227" t="s">
        <v>1494</v>
      </c>
      <c r="D489" s="227" t="s">
        <v>549</v>
      </c>
      <c r="E489" s="228" t="s">
        <v>1495</v>
      </c>
      <c r="F489" s="229" t="s">
        <v>1496</v>
      </c>
      <c r="G489" s="230" t="s">
        <v>515</v>
      </c>
      <c r="H489" s="231">
        <v>10</v>
      </c>
      <c r="I489" s="232"/>
      <c r="J489" s="233">
        <f>ROUND(I489*H489,2)</f>
        <v>0</v>
      </c>
      <c r="K489" s="229" t="s">
        <v>245</v>
      </c>
      <c r="L489" s="234"/>
      <c r="M489" s="235" t="s">
        <v>1</v>
      </c>
      <c r="N489" s="236" t="s">
        <v>47</v>
      </c>
      <c r="O489" s="76"/>
      <c r="P489" s="188">
        <f>O489*H489</f>
        <v>0</v>
      </c>
      <c r="Q489" s="188">
        <v>5.0000000000000002E-05</v>
      </c>
      <c r="R489" s="188">
        <f>Q489*H489</f>
        <v>0.00050000000000000001</v>
      </c>
      <c r="S489" s="188">
        <v>0</v>
      </c>
      <c r="T489" s="189">
        <f>S489*H489</f>
        <v>0</v>
      </c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R489" s="190" t="s">
        <v>586</v>
      </c>
      <c r="AT489" s="190" t="s">
        <v>549</v>
      </c>
      <c r="AU489" s="190" t="s">
        <v>91</v>
      </c>
      <c r="AY489" s="18" t="s">
        <v>160</v>
      </c>
      <c r="BE489" s="191">
        <f>IF(N489="základní",J489,0)</f>
        <v>0</v>
      </c>
      <c r="BF489" s="191">
        <f>IF(N489="snížená",J489,0)</f>
        <v>0</v>
      </c>
      <c r="BG489" s="191">
        <f>IF(N489="zákl. přenesená",J489,0)</f>
        <v>0</v>
      </c>
      <c r="BH489" s="191">
        <f>IF(N489="sníž. přenesená",J489,0)</f>
        <v>0</v>
      </c>
      <c r="BI489" s="191">
        <f>IF(N489="nulová",J489,0)</f>
        <v>0</v>
      </c>
      <c r="BJ489" s="18" t="s">
        <v>89</v>
      </c>
      <c r="BK489" s="191">
        <f>ROUND(I489*H489,2)</f>
        <v>0</v>
      </c>
      <c r="BL489" s="18" t="s">
        <v>296</v>
      </c>
      <c r="BM489" s="190" t="s">
        <v>1497</v>
      </c>
    </row>
    <row r="490" s="2" customFormat="1">
      <c r="A490" s="37"/>
      <c r="B490" s="38"/>
      <c r="C490" s="37"/>
      <c r="D490" s="192" t="s">
        <v>167</v>
      </c>
      <c r="E490" s="37"/>
      <c r="F490" s="193" t="s">
        <v>1496</v>
      </c>
      <c r="G490" s="37"/>
      <c r="H490" s="37"/>
      <c r="I490" s="194"/>
      <c r="J490" s="37"/>
      <c r="K490" s="37"/>
      <c r="L490" s="38"/>
      <c r="M490" s="195"/>
      <c r="N490" s="196"/>
      <c r="O490" s="76"/>
      <c r="P490" s="76"/>
      <c r="Q490" s="76"/>
      <c r="R490" s="76"/>
      <c r="S490" s="76"/>
      <c r="T490" s="77"/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T490" s="18" t="s">
        <v>167</v>
      </c>
      <c r="AU490" s="18" t="s">
        <v>91</v>
      </c>
    </row>
    <row r="491" s="2" customFormat="1" ht="16.5" customHeight="1">
      <c r="A491" s="37"/>
      <c r="B491" s="178"/>
      <c r="C491" s="227" t="s">
        <v>1498</v>
      </c>
      <c r="D491" s="227" t="s">
        <v>549</v>
      </c>
      <c r="E491" s="228" t="s">
        <v>1499</v>
      </c>
      <c r="F491" s="229" t="s">
        <v>1500</v>
      </c>
      <c r="G491" s="230" t="s">
        <v>165</v>
      </c>
      <c r="H491" s="231">
        <v>1</v>
      </c>
      <c r="I491" s="232"/>
      <c r="J491" s="233">
        <f>ROUND(I491*H491,2)</f>
        <v>0</v>
      </c>
      <c r="K491" s="229" t="s">
        <v>1</v>
      </c>
      <c r="L491" s="234"/>
      <c r="M491" s="235" t="s">
        <v>1</v>
      </c>
      <c r="N491" s="236" t="s">
        <v>47</v>
      </c>
      <c r="O491" s="76"/>
      <c r="P491" s="188">
        <f>O491*H491</f>
        <v>0</v>
      </c>
      <c r="Q491" s="188">
        <v>0.00010000000000000001</v>
      </c>
      <c r="R491" s="188">
        <f>Q491*H491</f>
        <v>0.00010000000000000001</v>
      </c>
      <c r="S491" s="188">
        <v>0</v>
      </c>
      <c r="T491" s="189">
        <f>S491*H491</f>
        <v>0</v>
      </c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R491" s="190" t="s">
        <v>586</v>
      </c>
      <c r="AT491" s="190" t="s">
        <v>549</v>
      </c>
      <c r="AU491" s="190" t="s">
        <v>91</v>
      </c>
      <c r="AY491" s="18" t="s">
        <v>160</v>
      </c>
      <c r="BE491" s="191">
        <f>IF(N491="základní",J491,0)</f>
        <v>0</v>
      </c>
      <c r="BF491" s="191">
        <f>IF(N491="snížená",J491,0)</f>
        <v>0</v>
      </c>
      <c r="BG491" s="191">
        <f>IF(N491="zákl. přenesená",J491,0)</f>
        <v>0</v>
      </c>
      <c r="BH491" s="191">
        <f>IF(N491="sníž. přenesená",J491,0)</f>
        <v>0</v>
      </c>
      <c r="BI491" s="191">
        <f>IF(N491="nulová",J491,0)</f>
        <v>0</v>
      </c>
      <c r="BJ491" s="18" t="s">
        <v>89</v>
      </c>
      <c r="BK491" s="191">
        <f>ROUND(I491*H491,2)</f>
        <v>0</v>
      </c>
      <c r="BL491" s="18" t="s">
        <v>296</v>
      </c>
      <c r="BM491" s="190" t="s">
        <v>1501</v>
      </c>
    </row>
    <row r="492" s="2" customFormat="1">
      <c r="A492" s="37"/>
      <c r="B492" s="38"/>
      <c r="C492" s="37"/>
      <c r="D492" s="192" t="s">
        <v>167</v>
      </c>
      <c r="E492" s="37"/>
      <c r="F492" s="193" t="s">
        <v>1502</v>
      </c>
      <c r="G492" s="37"/>
      <c r="H492" s="37"/>
      <c r="I492" s="194"/>
      <c r="J492" s="37"/>
      <c r="K492" s="37"/>
      <c r="L492" s="38"/>
      <c r="M492" s="195"/>
      <c r="N492" s="196"/>
      <c r="O492" s="76"/>
      <c r="P492" s="76"/>
      <c r="Q492" s="76"/>
      <c r="R492" s="76"/>
      <c r="S492" s="76"/>
      <c r="T492" s="77"/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T492" s="18" t="s">
        <v>167</v>
      </c>
      <c r="AU492" s="18" t="s">
        <v>91</v>
      </c>
    </row>
    <row r="493" s="2" customFormat="1" ht="21.75" customHeight="1">
      <c r="A493" s="37"/>
      <c r="B493" s="178"/>
      <c r="C493" s="179" t="s">
        <v>1503</v>
      </c>
      <c r="D493" s="179" t="s">
        <v>162</v>
      </c>
      <c r="E493" s="180" t="s">
        <v>1504</v>
      </c>
      <c r="F493" s="181" t="s">
        <v>1505</v>
      </c>
      <c r="G493" s="182" t="s">
        <v>295</v>
      </c>
      <c r="H493" s="183">
        <v>14</v>
      </c>
      <c r="I493" s="184"/>
      <c r="J493" s="185">
        <f>ROUND(I493*H493,2)</f>
        <v>0</v>
      </c>
      <c r="K493" s="181" t="s">
        <v>245</v>
      </c>
      <c r="L493" s="38"/>
      <c r="M493" s="186" t="s">
        <v>1</v>
      </c>
      <c r="N493" s="187" t="s">
        <v>47</v>
      </c>
      <c r="O493" s="76"/>
      <c r="P493" s="188">
        <f>O493*H493</f>
        <v>0</v>
      </c>
      <c r="Q493" s="188">
        <v>0</v>
      </c>
      <c r="R493" s="188">
        <f>Q493*H493</f>
        <v>0</v>
      </c>
      <c r="S493" s="188">
        <v>0</v>
      </c>
      <c r="T493" s="189">
        <f>S493*H493</f>
        <v>0</v>
      </c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R493" s="190" t="s">
        <v>296</v>
      </c>
      <c r="AT493" s="190" t="s">
        <v>162</v>
      </c>
      <c r="AU493" s="190" t="s">
        <v>91</v>
      </c>
      <c r="AY493" s="18" t="s">
        <v>160</v>
      </c>
      <c r="BE493" s="191">
        <f>IF(N493="základní",J493,0)</f>
        <v>0</v>
      </c>
      <c r="BF493" s="191">
        <f>IF(N493="snížená",J493,0)</f>
        <v>0</v>
      </c>
      <c r="BG493" s="191">
        <f>IF(N493="zákl. přenesená",J493,0)</f>
        <v>0</v>
      </c>
      <c r="BH493" s="191">
        <f>IF(N493="sníž. přenesená",J493,0)</f>
        <v>0</v>
      </c>
      <c r="BI493" s="191">
        <f>IF(N493="nulová",J493,0)</f>
        <v>0</v>
      </c>
      <c r="BJ493" s="18" t="s">
        <v>89</v>
      </c>
      <c r="BK493" s="191">
        <f>ROUND(I493*H493,2)</f>
        <v>0</v>
      </c>
      <c r="BL493" s="18" t="s">
        <v>296</v>
      </c>
      <c r="BM493" s="190" t="s">
        <v>1506</v>
      </c>
    </row>
    <row r="494" s="2" customFormat="1">
      <c r="A494" s="37"/>
      <c r="B494" s="38"/>
      <c r="C494" s="37"/>
      <c r="D494" s="192" t="s">
        <v>167</v>
      </c>
      <c r="E494" s="37"/>
      <c r="F494" s="193" t="s">
        <v>1507</v>
      </c>
      <c r="G494" s="37"/>
      <c r="H494" s="37"/>
      <c r="I494" s="194"/>
      <c r="J494" s="37"/>
      <c r="K494" s="37"/>
      <c r="L494" s="38"/>
      <c r="M494" s="195"/>
      <c r="N494" s="196"/>
      <c r="O494" s="76"/>
      <c r="P494" s="76"/>
      <c r="Q494" s="76"/>
      <c r="R494" s="76"/>
      <c r="S494" s="76"/>
      <c r="T494" s="77"/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T494" s="18" t="s">
        <v>167</v>
      </c>
      <c r="AU494" s="18" t="s">
        <v>91</v>
      </c>
    </row>
    <row r="495" s="13" customFormat="1">
      <c r="A495" s="13"/>
      <c r="B495" s="201"/>
      <c r="C495" s="13"/>
      <c r="D495" s="192" t="s">
        <v>248</v>
      </c>
      <c r="E495" s="202" t="s">
        <v>1</v>
      </c>
      <c r="F495" s="203" t="s">
        <v>1508</v>
      </c>
      <c r="G495" s="13"/>
      <c r="H495" s="204">
        <v>14</v>
      </c>
      <c r="I495" s="205"/>
      <c r="J495" s="13"/>
      <c r="K495" s="13"/>
      <c r="L495" s="201"/>
      <c r="M495" s="206"/>
      <c r="N495" s="207"/>
      <c r="O495" s="207"/>
      <c r="P495" s="207"/>
      <c r="Q495" s="207"/>
      <c r="R495" s="207"/>
      <c r="S495" s="207"/>
      <c r="T495" s="208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02" t="s">
        <v>248</v>
      </c>
      <c r="AU495" s="202" t="s">
        <v>91</v>
      </c>
      <c r="AV495" s="13" t="s">
        <v>91</v>
      </c>
      <c r="AW495" s="13" t="s">
        <v>37</v>
      </c>
      <c r="AX495" s="13" t="s">
        <v>89</v>
      </c>
      <c r="AY495" s="202" t="s">
        <v>160</v>
      </c>
    </row>
    <row r="496" s="2" customFormat="1" ht="16.5" customHeight="1">
      <c r="A496" s="37"/>
      <c r="B496" s="178"/>
      <c r="C496" s="179" t="s">
        <v>1509</v>
      </c>
      <c r="D496" s="179" t="s">
        <v>162</v>
      </c>
      <c r="E496" s="180" t="s">
        <v>1510</v>
      </c>
      <c r="F496" s="181" t="s">
        <v>1511</v>
      </c>
      <c r="G496" s="182" t="s">
        <v>295</v>
      </c>
      <c r="H496" s="183">
        <v>24</v>
      </c>
      <c r="I496" s="184"/>
      <c r="J496" s="185">
        <f>ROUND(I496*H496,2)</f>
        <v>0</v>
      </c>
      <c r="K496" s="181" t="s">
        <v>245</v>
      </c>
      <c r="L496" s="38"/>
      <c r="M496" s="186" t="s">
        <v>1</v>
      </c>
      <c r="N496" s="187" t="s">
        <v>47</v>
      </c>
      <c r="O496" s="76"/>
      <c r="P496" s="188">
        <f>O496*H496</f>
        <v>0</v>
      </c>
      <c r="Q496" s="188">
        <v>0</v>
      </c>
      <c r="R496" s="188">
        <f>Q496*H496</f>
        <v>0</v>
      </c>
      <c r="S496" s="188">
        <v>0</v>
      </c>
      <c r="T496" s="189">
        <f>S496*H496</f>
        <v>0</v>
      </c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R496" s="190" t="s">
        <v>296</v>
      </c>
      <c r="AT496" s="190" t="s">
        <v>162</v>
      </c>
      <c r="AU496" s="190" t="s">
        <v>91</v>
      </c>
      <c r="AY496" s="18" t="s">
        <v>160</v>
      </c>
      <c r="BE496" s="191">
        <f>IF(N496="základní",J496,0)</f>
        <v>0</v>
      </c>
      <c r="BF496" s="191">
        <f>IF(N496="snížená",J496,0)</f>
        <v>0</v>
      </c>
      <c r="BG496" s="191">
        <f>IF(N496="zákl. přenesená",J496,0)</f>
        <v>0</v>
      </c>
      <c r="BH496" s="191">
        <f>IF(N496="sníž. přenesená",J496,0)</f>
        <v>0</v>
      </c>
      <c r="BI496" s="191">
        <f>IF(N496="nulová",J496,0)</f>
        <v>0</v>
      </c>
      <c r="BJ496" s="18" t="s">
        <v>89</v>
      </c>
      <c r="BK496" s="191">
        <f>ROUND(I496*H496,2)</f>
        <v>0</v>
      </c>
      <c r="BL496" s="18" t="s">
        <v>296</v>
      </c>
      <c r="BM496" s="190" t="s">
        <v>1512</v>
      </c>
    </row>
    <row r="497" s="2" customFormat="1">
      <c r="A497" s="37"/>
      <c r="B497" s="38"/>
      <c r="C497" s="37"/>
      <c r="D497" s="192" t="s">
        <v>167</v>
      </c>
      <c r="E497" s="37"/>
      <c r="F497" s="193" t="s">
        <v>1513</v>
      </c>
      <c r="G497" s="37"/>
      <c r="H497" s="37"/>
      <c r="I497" s="194"/>
      <c r="J497" s="37"/>
      <c r="K497" s="37"/>
      <c r="L497" s="38"/>
      <c r="M497" s="195"/>
      <c r="N497" s="196"/>
      <c r="O497" s="76"/>
      <c r="P497" s="76"/>
      <c r="Q497" s="76"/>
      <c r="R497" s="76"/>
      <c r="S497" s="76"/>
      <c r="T497" s="77"/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T497" s="18" t="s">
        <v>167</v>
      </c>
      <c r="AU497" s="18" t="s">
        <v>91</v>
      </c>
    </row>
    <row r="498" s="13" customFormat="1">
      <c r="A498" s="13"/>
      <c r="B498" s="201"/>
      <c r="C498" s="13"/>
      <c r="D498" s="192" t="s">
        <v>248</v>
      </c>
      <c r="E498" s="202" t="s">
        <v>1</v>
      </c>
      <c r="F498" s="203" t="s">
        <v>1514</v>
      </c>
      <c r="G498" s="13"/>
      <c r="H498" s="204">
        <v>24</v>
      </c>
      <c r="I498" s="205"/>
      <c r="J498" s="13"/>
      <c r="K498" s="13"/>
      <c r="L498" s="201"/>
      <c r="M498" s="206"/>
      <c r="N498" s="207"/>
      <c r="O498" s="207"/>
      <c r="P498" s="207"/>
      <c r="Q498" s="207"/>
      <c r="R498" s="207"/>
      <c r="S498" s="207"/>
      <c r="T498" s="208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02" t="s">
        <v>248</v>
      </c>
      <c r="AU498" s="202" t="s">
        <v>91</v>
      </c>
      <c r="AV498" s="13" t="s">
        <v>91</v>
      </c>
      <c r="AW498" s="13" t="s">
        <v>37</v>
      </c>
      <c r="AX498" s="13" t="s">
        <v>89</v>
      </c>
      <c r="AY498" s="202" t="s">
        <v>160</v>
      </c>
    </row>
    <row r="499" s="2" customFormat="1" ht="16.5" customHeight="1">
      <c r="A499" s="37"/>
      <c r="B499" s="178"/>
      <c r="C499" s="179" t="s">
        <v>1515</v>
      </c>
      <c r="D499" s="179" t="s">
        <v>162</v>
      </c>
      <c r="E499" s="180" t="s">
        <v>1516</v>
      </c>
      <c r="F499" s="181" t="s">
        <v>1517</v>
      </c>
      <c r="G499" s="182" t="s">
        <v>295</v>
      </c>
      <c r="H499" s="183">
        <v>2</v>
      </c>
      <c r="I499" s="184"/>
      <c r="J499" s="185">
        <f>ROUND(I499*H499,2)</f>
        <v>0</v>
      </c>
      <c r="K499" s="181" t="s">
        <v>245</v>
      </c>
      <c r="L499" s="38"/>
      <c r="M499" s="186" t="s">
        <v>1</v>
      </c>
      <c r="N499" s="187" t="s">
        <v>47</v>
      </c>
      <c r="O499" s="76"/>
      <c r="P499" s="188">
        <f>O499*H499</f>
        <v>0</v>
      </c>
      <c r="Q499" s="188">
        <v>0</v>
      </c>
      <c r="R499" s="188">
        <f>Q499*H499</f>
        <v>0</v>
      </c>
      <c r="S499" s="188">
        <v>0</v>
      </c>
      <c r="T499" s="189">
        <f>S499*H499</f>
        <v>0</v>
      </c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R499" s="190" t="s">
        <v>296</v>
      </c>
      <c r="AT499" s="190" t="s">
        <v>162</v>
      </c>
      <c r="AU499" s="190" t="s">
        <v>91</v>
      </c>
      <c r="AY499" s="18" t="s">
        <v>160</v>
      </c>
      <c r="BE499" s="191">
        <f>IF(N499="základní",J499,0)</f>
        <v>0</v>
      </c>
      <c r="BF499" s="191">
        <f>IF(N499="snížená",J499,0)</f>
        <v>0</v>
      </c>
      <c r="BG499" s="191">
        <f>IF(N499="zákl. přenesená",J499,0)</f>
        <v>0</v>
      </c>
      <c r="BH499" s="191">
        <f>IF(N499="sníž. přenesená",J499,0)</f>
        <v>0</v>
      </c>
      <c r="BI499" s="191">
        <f>IF(N499="nulová",J499,0)</f>
        <v>0</v>
      </c>
      <c r="BJ499" s="18" t="s">
        <v>89</v>
      </c>
      <c r="BK499" s="191">
        <f>ROUND(I499*H499,2)</f>
        <v>0</v>
      </c>
      <c r="BL499" s="18" t="s">
        <v>296</v>
      </c>
      <c r="BM499" s="190" t="s">
        <v>1518</v>
      </c>
    </row>
    <row r="500" s="2" customFormat="1">
      <c r="A500" s="37"/>
      <c r="B500" s="38"/>
      <c r="C500" s="37"/>
      <c r="D500" s="192" t="s">
        <v>167</v>
      </c>
      <c r="E500" s="37"/>
      <c r="F500" s="193" t="s">
        <v>1519</v>
      </c>
      <c r="G500" s="37"/>
      <c r="H500" s="37"/>
      <c r="I500" s="194"/>
      <c r="J500" s="37"/>
      <c r="K500" s="37"/>
      <c r="L500" s="38"/>
      <c r="M500" s="195"/>
      <c r="N500" s="196"/>
      <c r="O500" s="76"/>
      <c r="P500" s="76"/>
      <c r="Q500" s="76"/>
      <c r="R500" s="76"/>
      <c r="S500" s="76"/>
      <c r="T500" s="77"/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T500" s="18" t="s">
        <v>167</v>
      </c>
      <c r="AU500" s="18" t="s">
        <v>91</v>
      </c>
    </row>
    <row r="501" s="2" customFormat="1" ht="24.15" customHeight="1">
      <c r="A501" s="37"/>
      <c r="B501" s="178"/>
      <c r="C501" s="179" t="s">
        <v>1520</v>
      </c>
      <c r="D501" s="179" t="s">
        <v>162</v>
      </c>
      <c r="E501" s="180" t="s">
        <v>1521</v>
      </c>
      <c r="F501" s="181" t="s">
        <v>1522</v>
      </c>
      <c r="G501" s="182" t="s">
        <v>295</v>
      </c>
      <c r="H501" s="183">
        <v>12</v>
      </c>
      <c r="I501" s="184"/>
      <c r="J501" s="185">
        <f>ROUND(I501*H501,2)</f>
        <v>0</v>
      </c>
      <c r="K501" s="181" t="s">
        <v>245</v>
      </c>
      <c r="L501" s="38"/>
      <c r="M501" s="186" t="s">
        <v>1</v>
      </c>
      <c r="N501" s="187" t="s">
        <v>47</v>
      </c>
      <c r="O501" s="76"/>
      <c r="P501" s="188">
        <f>O501*H501</f>
        <v>0</v>
      </c>
      <c r="Q501" s="188">
        <v>0</v>
      </c>
      <c r="R501" s="188">
        <f>Q501*H501</f>
        <v>0</v>
      </c>
      <c r="S501" s="188">
        <v>0</v>
      </c>
      <c r="T501" s="189">
        <f>S501*H501</f>
        <v>0</v>
      </c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R501" s="190" t="s">
        <v>296</v>
      </c>
      <c r="AT501" s="190" t="s">
        <v>162</v>
      </c>
      <c r="AU501" s="190" t="s">
        <v>91</v>
      </c>
      <c r="AY501" s="18" t="s">
        <v>160</v>
      </c>
      <c r="BE501" s="191">
        <f>IF(N501="základní",J501,0)</f>
        <v>0</v>
      </c>
      <c r="BF501" s="191">
        <f>IF(N501="snížená",J501,0)</f>
        <v>0</v>
      </c>
      <c r="BG501" s="191">
        <f>IF(N501="zákl. přenesená",J501,0)</f>
        <v>0</v>
      </c>
      <c r="BH501" s="191">
        <f>IF(N501="sníž. přenesená",J501,0)</f>
        <v>0</v>
      </c>
      <c r="BI501" s="191">
        <f>IF(N501="nulová",J501,0)</f>
        <v>0</v>
      </c>
      <c r="BJ501" s="18" t="s">
        <v>89</v>
      </c>
      <c r="BK501" s="191">
        <f>ROUND(I501*H501,2)</f>
        <v>0</v>
      </c>
      <c r="BL501" s="18" t="s">
        <v>296</v>
      </c>
      <c r="BM501" s="190" t="s">
        <v>1523</v>
      </c>
    </row>
    <row r="502" s="2" customFormat="1">
      <c r="A502" s="37"/>
      <c r="B502" s="38"/>
      <c r="C502" s="37"/>
      <c r="D502" s="192" t="s">
        <v>167</v>
      </c>
      <c r="E502" s="37"/>
      <c r="F502" s="193" t="s">
        <v>1524</v>
      </c>
      <c r="G502" s="37"/>
      <c r="H502" s="37"/>
      <c r="I502" s="194"/>
      <c r="J502" s="37"/>
      <c r="K502" s="37"/>
      <c r="L502" s="38"/>
      <c r="M502" s="195"/>
      <c r="N502" s="196"/>
      <c r="O502" s="76"/>
      <c r="P502" s="76"/>
      <c r="Q502" s="76"/>
      <c r="R502" s="76"/>
      <c r="S502" s="76"/>
      <c r="T502" s="77"/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T502" s="18" t="s">
        <v>167</v>
      </c>
      <c r="AU502" s="18" t="s">
        <v>91</v>
      </c>
    </row>
    <row r="503" s="13" customFormat="1">
      <c r="A503" s="13"/>
      <c r="B503" s="201"/>
      <c r="C503" s="13"/>
      <c r="D503" s="192" t="s">
        <v>248</v>
      </c>
      <c r="E503" s="202" t="s">
        <v>1</v>
      </c>
      <c r="F503" s="203" t="s">
        <v>1525</v>
      </c>
      <c r="G503" s="13"/>
      <c r="H503" s="204">
        <v>12</v>
      </c>
      <c r="I503" s="205"/>
      <c r="J503" s="13"/>
      <c r="K503" s="13"/>
      <c r="L503" s="201"/>
      <c r="M503" s="206"/>
      <c r="N503" s="207"/>
      <c r="O503" s="207"/>
      <c r="P503" s="207"/>
      <c r="Q503" s="207"/>
      <c r="R503" s="207"/>
      <c r="S503" s="207"/>
      <c r="T503" s="208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02" t="s">
        <v>248</v>
      </c>
      <c r="AU503" s="202" t="s">
        <v>91</v>
      </c>
      <c r="AV503" s="13" t="s">
        <v>91</v>
      </c>
      <c r="AW503" s="13" t="s">
        <v>37</v>
      </c>
      <c r="AX503" s="13" t="s">
        <v>89</v>
      </c>
      <c r="AY503" s="202" t="s">
        <v>160</v>
      </c>
    </row>
    <row r="504" s="2" customFormat="1" ht="24.15" customHeight="1">
      <c r="A504" s="37"/>
      <c r="B504" s="178"/>
      <c r="C504" s="179" t="s">
        <v>1526</v>
      </c>
      <c r="D504" s="179" t="s">
        <v>162</v>
      </c>
      <c r="E504" s="180" t="s">
        <v>1527</v>
      </c>
      <c r="F504" s="181" t="s">
        <v>1528</v>
      </c>
      <c r="G504" s="182" t="s">
        <v>360</v>
      </c>
      <c r="H504" s="183">
        <v>0.053999999999999999</v>
      </c>
      <c r="I504" s="184"/>
      <c r="J504" s="185">
        <f>ROUND(I504*H504,2)</f>
        <v>0</v>
      </c>
      <c r="K504" s="181" t="s">
        <v>245</v>
      </c>
      <c r="L504" s="38"/>
      <c r="M504" s="186" t="s">
        <v>1</v>
      </c>
      <c r="N504" s="187" t="s">
        <v>47</v>
      </c>
      <c r="O504" s="76"/>
      <c r="P504" s="188">
        <f>O504*H504</f>
        <v>0</v>
      </c>
      <c r="Q504" s="188">
        <v>0</v>
      </c>
      <c r="R504" s="188">
        <f>Q504*H504</f>
        <v>0</v>
      </c>
      <c r="S504" s="188">
        <v>0</v>
      </c>
      <c r="T504" s="189">
        <f>S504*H504</f>
        <v>0</v>
      </c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R504" s="190" t="s">
        <v>296</v>
      </c>
      <c r="AT504" s="190" t="s">
        <v>162</v>
      </c>
      <c r="AU504" s="190" t="s">
        <v>91</v>
      </c>
      <c r="AY504" s="18" t="s">
        <v>160</v>
      </c>
      <c r="BE504" s="191">
        <f>IF(N504="základní",J504,0)</f>
        <v>0</v>
      </c>
      <c r="BF504" s="191">
        <f>IF(N504="snížená",J504,0)</f>
        <v>0</v>
      </c>
      <c r="BG504" s="191">
        <f>IF(N504="zákl. přenesená",J504,0)</f>
        <v>0</v>
      </c>
      <c r="BH504" s="191">
        <f>IF(N504="sníž. přenesená",J504,0)</f>
        <v>0</v>
      </c>
      <c r="BI504" s="191">
        <f>IF(N504="nulová",J504,0)</f>
        <v>0</v>
      </c>
      <c r="BJ504" s="18" t="s">
        <v>89</v>
      </c>
      <c r="BK504" s="191">
        <f>ROUND(I504*H504,2)</f>
        <v>0</v>
      </c>
      <c r="BL504" s="18" t="s">
        <v>296</v>
      </c>
      <c r="BM504" s="190" t="s">
        <v>1529</v>
      </c>
    </row>
    <row r="505" s="2" customFormat="1">
      <c r="A505" s="37"/>
      <c r="B505" s="38"/>
      <c r="C505" s="37"/>
      <c r="D505" s="192" t="s">
        <v>167</v>
      </c>
      <c r="E505" s="37"/>
      <c r="F505" s="193" t="s">
        <v>1530</v>
      </c>
      <c r="G505" s="37"/>
      <c r="H505" s="37"/>
      <c r="I505" s="194"/>
      <c r="J505" s="37"/>
      <c r="K505" s="37"/>
      <c r="L505" s="38"/>
      <c r="M505" s="195"/>
      <c r="N505" s="196"/>
      <c r="O505" s="76"/>
      <c r="P505" s="76"/>
      <c r="Q505" s="76"/>
      <c r="R505" s="76"/>
      <c r="S505" s="76"/>
      <c r="T505" s="77"/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T505" s="18" t="s">
        <v>167</v>
      </c>
      <c r="AU505" s="18" t="s">
        <v>91</v>
      </c>
    </row>
    <row r="506" s="12" customFormat="1" ht="22.8" customHeight="1">
      <c r="A506" s="12"/>
      <c r="B506" s="165"/>
      <c r="C506" s="12"/>
      <c r="D506" s="166" t="s">
        <v>81</v>
      </c>
      <c r="E506" s="176" t="s">
        <v>403</v>
      </c>
      <c r="F506" s="176" t="s">
        <v>404</v>
      </c>
      <c r="G506" s="12"/>
      <c r="H506" s="12"/>
      <c r="I506" s="168"/>
      <c r="J506" s="177">
        <f>BK506</f>
        <v>0</v>
      </c>
      <c r="K506" s="12"/>
      <c r="L506" s="165"/>
      <c r="M506" s="170"/>
      <c r="N506" s="171"/>
      <c r="O506" s="171"/>
      <c r="P506" s="172">
        <f>SUM(P507:P516)</f>
        <v>0</v>
      </c>
      <c r="Q506" s="171"/>
      <c r="R506" s="172">
        <f>SUM(R507:R516)</f>
        <v>0.01064</v>
      </c>
      <c r="S506" s="171"/>
      <c r="T506" s="173">
        <f>SUM(T507:T516)</f>
        <v>0</v>
      </c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R506" s="166" t="s">
        <v>91</v>
      </c>
      <c r="AT506" s="174" t="s">
        <v>81</v>
      </c>
      <c r="AU506" s="174" t="s">
        <v>89</v>
      </c>
      <c r="AY506" s="166" t="s">
        <v>160</v>
      </c>
      <c r="BK506" s="175">
        <f>SUM(BK507:BK516)</f>
        <v>0</v>
      </c>
    </row>
    <row r="507" s="2" customFormat="1" ht="24.15" customHeight="1">
      <c r="A507" s="37"/>
      <c r="B507" s="178"/>
      <c r="C507" s="179" t="s">
        <v>1531</v>
      </c>
      <c r="D507" s="179" t="s">
        <v>162</v>
      </c>
      <c r="E507" s="180" t="s">
        <v>1532</v>
      </c>
      <c r="F507" s="181" t="s">
        <v>1533</v>
      </c>
      <c r="G507" s="182" t="s">
        <v>515</v>
      </c>
      <c r="H507" s="183">
        <v>186</v>
      </c>
      <c r="I507" s="184"/>
      <c r="J507" s="185">
        <f>ROUND(I507*H507,2)</f>
        <v>0</v>
      </c>
      <c r="K507" s="181" t="s">
        <v>245</v>
      </c>
      <c r="L507" s="38"/>
      <c r="M507" s="186" t="s">
        <v>1</v>
      </c>
      <c r="N507" s="187" t="s">
        <v>47</v>
      </c>
      <c r="O507" s="76"/>
      <c r="P507" s="188">
        <f>O507*H507</f>
        <v>0</v>
      </c>
      <c r="Q507" s="188">
        <v>2.0000000000000002E-05</v>
      </c>
      <c r="R507" s="188">
        <f>Q507*H507</f>
        <v>0.0037200000000000002</v>
      </c>
      <c r="S507" s="188">
        <v>0</v>
      </c>
      <c r="T507" s="189">
        <f>S507*H507</f>
        <v>0</v>
      </c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R507" s="190" t="s">
        <v>296</v>
      </c>
      <c r="AT507" s="190" t="s">
        <v>162</v>
      </c>
      <c r="AU507" s="190" t="s">
        <v>91</v>
      </c>
      <c r="AY507" s="18" t="s">
        <v>160</v>
      </c>
      <c r="BE507" s="191">
        <f>IF(N507="základní",J507,0)</f>
        <v>0</v>
      </c>
      <c r="BF507" s="191">
        <f>IF(N507="snížená",J507,0)</f>
        <v>0</v>
      </c>
      <c r="BG507" s="191">
        <f>IF(N507="zákl. přenesená",J507,0)</f>
        <v>0</v>
      </c>
      <c r="BH507" s="191">
        <f>IF(N507="sníž. přenesená",J507,0)</f>
        <v>0</v>
      </c>
      <c r="BI507" s="191">
        <f>IF(N507="nulová",J507,0)</f>
        <v>0</v>
      </c>
      <c r="BJ507" s="18" t="s">
        <v>89</v>
      </c>
      <c r="BK507" s="191">
        <f>ROUND(I507*H507,2)</f>
        <v>0</v>
      </c>
      <c r="BL507" s="18" t="s">
        <v>296</v>
      </c>
      <c r="BM507" s="190" t="s">
        <v>1534</v>
      </c>
    </row>
    <row r="508" s="2" customFormat="1">
      <c r="A508" s="37"/>
      <c r="B508" s="38"/>
      <c r="C508" s="37"/>
      <c r="D508" s="192" t="s">
        <v>167</v>
      </c>
      <c r="E508" s="37"/>
      <c r="F508" s="193" t="s">
        <v>1535</v>
      </c>
      <c r="G508" s="37"/>
      <c r="H508" s="37"/>
      <c r="I508" s="194"/>
      <c r="J508" s="37"/>
      <c r="K508" s="37"/>
      <c r="L508" s="38"/>
      <c r="M508" s="195"/>
      <c r="N508" s="196"/>
      <c r="O508" s="76"/>
      <c r="P508" s="76"/>
      <c r="Q508" s="76"/>
      <c r="R508" s="76"/>
      <c r="S508" s="76"/>
      <c r="T508" s="77"/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T508" s="18" t="s">
        <v>167</v>
      </c>
      <c r="AU508" s="18" t="s">
        <v>91</v>
      </c>
    </row>
    <row r="509" s="13" customFormat="1">
      <c r="A509" s="13"/>
      <c r="B509" s="201"/>
      <c r="C509" s="13"/>
      <c r="D509" s="192" t="s">
        <v>248</v>
      </c>
      <c r="E509" s="202" t="s">
        <v>1</v>
      </c>
      <c r="F509" s="203" t="s">
        <v>1536</v>
      </c>
      <c r="G509" s="13"/>
      <c r="H509" s="204">
        <v>186</v>
      </c>
      <c r="I509" s="205"/>
      <c r="J509" s="13"/>
      <c r="K509" s="13"/>
      <c r="L509" s="201"/>
      <c r="M509" s="206"/>
      <c r="N509" s="207"/>
      <c r="O509" s="207"/>
      <c r="P509" s="207"/>
      <c r="Q509" s="207"/>
      <c r="R509" s="207"/>
      <c r="S509" s="207"/>
      <c r="T509" s="208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02" t="s">
        <v>248</v>
      </c>
      <c r="AU509" s="202" t="s">
        <v>91</v>
      </c>
      <c r="AV509" s="13" t="s">
        <v>91</v>
      </c>
      <c r="AW509" s="13" t="s">
        <v>37</v>
      </c>
      <c r="AX509" s="13" t="s">
        <v>89</v>
      </c>
      <c r="AY509" s="202" t="s">
        <v>160</v>
      </c>
    </row>
    <row r="510" s="2" customFormat="1" ht="24.15" customHeight="1">
      <c r="A510" s="37"/>
      <c r="B510" s="178"/>
      <c r="C510" s="179" t="s">
        <v>1537</v>
      </c>
      <c r="D510" s="179" t="s">
        <v>162</v>
      </c>
      <c r="E510" s="180" t="s">
        <v>1538</v>
      </c>
      <c r="F510" s="181" t="s">
        <v>1539</v>
      </c>
      <c r="G510" s="182" t="s">
        <v>515</v>
      </c>
      <c r="H510" s="183">
        <v>40</v>
      </c>
      <c r="I510" s="184"/>
      <c r="J510" s="185">
        <f>ROUND(I510*H510,2)</f>
        <v>0</v>
      </c>
      <c r="K510" s="181" t="s">
        <v>245</v>
      </c>
      <c r="L510" s="38"/>
      <c r="M510" s="186" t="s">
        <v>1</v>
      </c>
      <c r="N510" s="187" t="s">
        <v>47</v>
      </c>
      <c r="O510" s="76"/>
      <c r="P510" s="188">
        <f>O510*H510</f>
        <v>0</v>
      </c>
      <c r="Q510" s="188">
        <v>4.0000000000000003E-05</v>
      </c>
      <c r="R510" s="188">
        <f>Q510*H510</f>
        <v>0.0016000000000000001</v>
      </c>
      <c r="S510" s="188">
        <v>0</v>
      </c>
      <c r="T510" s="189">
        <f>S510*H510</f>
        <v>0</v>
      </c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R510" s="190" t="s">
        <v>296</v>
      </c>
      <c r="AT510" s="190" t="s">
        <v>162</v>
      </c>
      <c r="AU510" s="190" t="s">
        <v>91</v>
      </c>
      <c r="AY510" s="18" t="s">
        <v>160</v>
      </c>
      <c r="BE510" s="191">
        <f>IF(N510="základní",J510,0)</f>
        <v>0</v>
      </c>
      <c r="BF510" s="191">
        <f>IF(N510="snížená",J510,0)</f>
        <v>0</v>
      </c>
      <c r="BG510" s="191">
        <f>IF(N510="zákl. přenesená",J510,0)</f>
        <v>0</v>
      </c>
      <c r="BH510" s="191">
        <f>IF(N510="sníž. přenesená",J510,0)</f>
        <v>0</v>
      </c>
      <c r="BI510" s="191">
        <f>IF(N510="nulová",J510,0)</f>
        <v>0</v>
      </c>
      <c r="BJ510" s="18" t="s">
        <v>89</v>
      </c>
      <c r="BK510" s="191">
        <f>ROUND(I510*H510,2)</f>
        <v>0</v>
      </c>
      <c r="BL510" s="18" t="s">
        <v>296</v>
      </c>
      <c r="BM510" s="190" t="s">
        <v>1540</v>
      </c>
    </row>
    <row r="511" s="2" customFormat="1">
      <c r="A511" s="37"/>
      <c r="B511" s="38"/>
      <c r="C511" s="37"/>
      <c r="D511" s="192" t="s">
        <v>167</v>
      </c>
      <c r="E511" s="37"/>
      <c r="F511" s="193" t="s">
        <v>1541</v>
      </c>
      <c r="G511" s="37"/>
      <c r="H511" s="37"/>
      <c r="I511" s="194"/>
      <c r="J511" s="37"/>
      <c r="K511" s="37"/>
      <c r="L511" s="38"/>
      <c r="M511" s="195"/>
      <c r="N511" s="196"/>
      <c r="O511" s="76"/>
      <c r="P511" s="76"/>
      <c r="Q511" s="76"/>
      <c r="R511" s="76"/>
      <c r="S511" s="76"/>
      <c r="T511" s="77"/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T511" s="18" t="s">
        <v>167</v>
      </c>
      <c r="AU511" s="18" t="s">
        <v>91</v>
      </c>
    </row>
    <row r="512" s="13" customFormat="1">
      <c r="A512" s="13"/>
      <c r="B512" s="201"/>
      <c r="C512" s="13"/>
      <c r="D512" s="192" t="s">
        <v>248</v>
      </c>
      <c r="E512" s="202" t="s">
        <v>1</v>
      </c>
      <c r="F512" s="203" t="s">
        <v>621</v>
      </c>
      <c r="G512" s="13"/>
      <c r="H512" s="204">
        <v>40</v>
      </c>
      <c r="I512" s="205"/>
      <c r="J512" s="13"/>
      <c r="K512" s="13"/>
      <c r="L512" s="201"/>
      <c r="M512" s="206"/>
      <c r="N512" s="207"/>
      <c r="O512" s="207"/>
      <c r="P512" s="207"/>
      <c r="Q512" s="207"/>
      <c r="R512" s="207"/>
      <c r="S512" s="207"/>
      <c r="T512" s="208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02" t="s">
        <v>248</v>
      </c>
      <c r="AU512" s="202" t="s">
        <v>91</v>
      </c>
      <c r="AV512" s="13" t="s">
        <v>91</v>
      </c>
      <c r="AW512" s="13" t="s">
        <v>37</v>
      </c>
      <c r="AX512" s="13" t="s">
        <v>89</v>
      </c>
      <c r="AY512" s="202" t="s">
        <v>160</v>
      </c>
    </row>
    <row r="513" s="2" customFormat="1" ht="24.15" customHeight="1">
      <c r="A513" s="37"/>
      <c r="B513" s="178"/>
      <c r="C513" s="179" t="s">
        <v>1542</v>
      </c>
      <c r="D513" s="179" t="s">
        <v>162</v>
      </c>
      <c r="E513" s="180" t="s">
        <v>1543</v>
      </c>
      <c r="F513" s="181" t="s">
        <v>1544</v>
      </c>
      <c r="G513" s="182" t="s">
        <v>515</v>
      </c>
      <c r="H513" s="183">
        <v>186</v>
      </c>
      <c r="I513" s="184"/>
      <c r="J513" s="185">
        <f>ROUND(I513*H513,2)</f>
        <v>0</v>
      </c>
      <c r="K513" s="181" t="s">
        <v>245</v>
      </c>
      <c r="L513" s="38"/>
      <c r="M513" s="186" t="s">
        <v>1</v>
      </c>
      <c r="N513" s="187" t="s">
        <v>47</v>
      </c>
      <c r="O513" s="76"/>
      <c r="P513" s="188">
        <f>O513*H513</f>
        <v>0</v>
      </c>
      <c r="Q513" s="188">
        <v>2.0000000000000002E-05</v>
      </c>
      <c r="R513" s="188">
        <f>Q513*H513</f>
        <v>0.0037200000000000002</v>
      </c>
      <c r="S513" s="188">
        <v>0</v>
      </c>
      <c r="T513" s="189">
        <f>S513*H513</f>
        <v>0</v>
      </c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R513" s="190" t="s">
        <v>296</v>
      </c>
      <c r="AT513" s="190" t="s">
        <v>162</v>
      </c>
      <c r="AU513" s="190" t="s">
        <v>91</v>
      </c>
      <c r="AY513" s="18" t="s">
        <v>160</v>
      </c>
      <c r="BE513" s="191">
        <f>IF(N513="základní",J513,0)</f>
        <v>0</v>
      </c>
      <c r="BF513" s="191">
        <f>IF(N513="snížená",J513,0)</f>
        <v>0</v>
      </c>
      <c r="BG513" s="191">
        <f>IF(N513="zákl. přenesená",J513,0)</f>
        <v>0</v>
      </c>
      <c r="BH513" s="191">
        <f>IF(N513="sníž. přenesená",J513,0)</f>
        <v>0</v>
      </c>
      <c r="BI513" s="191">
        <f>IF(N513="nulová",J513,0)</f>
        <v>0</v>
      </c>
      <c r="BJ513" s="18" t="s">
        <v>89</v>
      </c>
      <c r="BK513" s="191">
        <f>ROUND(I513*H513,2)</f>
        <v>0</v>
      </c>
      <c r="BL513" s="18" t="s">
        <v>296</v>
      </c>
      <c r="BM513" s="190" t="s">
        <v>1545</v>
      </c>
    </row>
    <row r="514" s="2" customFormat="1">
      <c r="A514" s="37"/>
      <c r="B514" s="38"/>
      <c r="C514" s="37"/>
      <c r="D514" s="192" t="s">
        <v>167</v>
      </c>
      <c r="E514" s="37"/>
      <c r="F514" s="193" t="s">
        <v>1546</v>
      </c>
      <c r="G514" s="37"/>
      <c r="H514" s="37"/>
      <c r="I514" s="194"/>
      <c r="J514" s="37"/>
      <c r="K514" s="37"/>
      <c r="L514" s="38"/>
      <c r="M514" s="195"/>
      <c r="N514" s="196"/>
      <c r="O514" s="76"/>
      <c r="P514" s="76"/>
      <c r="Q514" s="76"/>
      <c r="R514" s="76"/>
      <c r="S514" s="76"/>
      <c r="T514" s="77"/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T514" s="18" t="s">
        <v>167</v>
      </c>
      <c r="AU514" s="18" t="s">
        <v>91</v>
      </c>
    </row>
    <row r="515" s="2" customFormat="1" ht="24.15" customHeight="1">
      <c r="A515" s="37"/>
      <c r="B515" s="178"/>
      <c r="C515" s="179" t="s">
        <v>1547</v>
      </c>
      <c r="D515" s="179" t="s">
        <v>162</v>
      </c>
      <c r="E515" s="180" t="s">
        <v>1548</v>
      </c>
      <c r="F515" s="181" t="s">
        <v>1549</v>
      </c>
      <c r="G515" s="182" t="s">
        <v>515</v>
      </c>
      <c r="H515" s="183">
        <v>40</v>
      </c>
      <c r="I515" s="184"/>
      <c r="J515" s="185">
        <f>ROUND(I515*H515,2)</f>
        <v>0</v>
      </c>
      <c r="K515" s="181" t="s">
        <v>245</v>
      </c>
      <c r="L515" s="38"/>
      <c r="M515" s="186" t="s">
        <v>1</v>
      </c>
      <c r="N515" s="187" t="s">
        <v>47</v>
      </c>
      <c r="O515" s="76"/>
      <c r="P515" s="188">
        <f>O515*H515</f>
        <v>0</v>
      </c>
      <c r="Q515" s="188">
        <v>4.0000000000000003E-05</v>
      </c>
      <c r="R515" s="188">
        <f>Q515*H515</f>
        <v>0.0016000000000000001</v>
      </c>
      <c r="S515" s="188">
        <v>0</v>
      </c>
      <c r="T515" s="189">
        <f>S515*H515</f>
        <v>0</v>
      </c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R515" s="190" t="s">
        <v>296</v>
      </c>
      <c r="AT515" s="190" t="s">
        <v>162</v>
      </c>
      <c r="AU515" s="190" t="s">
        <v>91</v>
      </c>
      <c r="AY515" s="18" t="s">
        <v>160</v>
      </c>
      <c r="BE515" s="191">
        <f>IF(N515="základní",J515,0)</f>
        <v>0</v>
      </c>
      <c r="BF515" s="191">
        <f>IF(N515="snížená",J515,0)</f>
        <v>0</v>
      </c>
      <c r="BG515" s="191">
        <f>IF(N515="zákl. přenesená",J515,0)</f>
        <v>0</v>
      </c>
      <c r="BH515" s="191">
        <f>IF(N515="sníž. přenesená",J515,0)</f>
        <v>0</v>
      </c>
      <c r="BI515" s="191">
        <f>IF(N515="nulová",J515,0)</f>
        <v>0</v>
      </c>
      <c r="BJ515" s="18" t="s">
        <v>89</v>
      </c>
      <c r="BK515" s="191">
        <f>ROUND(I515*H515,2)</f>
        <v>0</v>
      </c>
      <c r="BL515" s="18" t="s">
        <v>296</v>
      </c>
      <c r="BM515" s="190" t="s">
        <v>1550</v>
      </c>
    </row>
    <row r="516" s="2" customFormat="1">
      <c r="A516" s="37"/>
      <c r="B516" s="38"/>
      <c r="C516" s="37"/>
      <c r="D516" s="192" t="s">
        <v>167</v>
      </c>
      <c r="E516" s="37"/>
      <c r="F516" s="193" t="s">
        <v>1551</v>
      </c>
      <c r="G516" s="37"/>
      <c r="H516" s="37"/>
      <c r="I516" s="194"/>
      <c r="J516" s="37"/>
      <c r="K516" s="37"/>
      <c r="L516" s="38"/>
      <c r="M516" s="195"/>
      <c r="N516" s="196"/>
      <c r="O516" s="76"/>
      <c r="P516" s="76"/>
      <c r="Q516" s="76"/>
      <c r="R516" s="76"/>
      <c r="S516" s="76"/>
      <c r="T516" s="77"/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T516" s="18" t="s">
        <v>167</v>
      </c>
      <c r="AU516" s="18" t="s">
        <v>91</v>
      </c>
    </row>
    <row r="517" s="12" customFormat="1" ht="25.92" customHeight="1">
      <c r="A517" s="12"/>
      <c r="B517" s="165"/>
      <c r="C517" s="12"/>
      <c r="D517" s="166" t="s">
        <v>81</v>
      </c>
      <c r="E517" s="167" t="s">
        <v>549</v>
      </c>
      <c r="F517" s="167" t="s">
        <v>1552</v>
      </c>
      <c r="G517" s="12"/>
      <c r="H517" s="12"/>
      <c r="I517" s="168"/>
      <c r="J517" s="169">
        <f>BK517</f>
        <v>0</v>
      </c>
      <c r="K517" s="12"/>
      <c r="L517" s="165"/>
      <c r="M517" s="170"/>
      <c r="N517" s="171"/>
      <c r="O517" s="171"/>
      <c r="P517" s="172">
        <f>P518+P531</f>
        <v>0</v>
      </c>
      <c r="Q517" s="171"/>
      <c r="R517" s="172">
        <f>R518+R531</f>
        <v>0</v>
      </c>
      <c r="S517" s="171"/>
      <c r="T517" s="173">
        <f>T518+T531</f>
        <v>0</v>
      </c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R517" s="166" t="s">
        <v>173</v>
      </c>
      <c r="AT517" s="174" t="s">
        <v>81</v>
      </c>
      <c r="AU517" s="174" t="s">
        <v>82</v>
      </c>
      <c r="AY517" s="166" t="s">
        <v>160</v>
      </c>
      <c r="BK517" s="175">
        <f>BK518+BK531</f>
        <v>0</v>
      </c>
    </row>
    <row r="518" s="12" customFormat="1" ht="22.8" customHeight="1">
      <c r="A518" s="12"/>
      <c r="B518" s="165"/>
      <c r="C518" s="12"/>
      <c r="D518" s="166" t="s">
        <v>81</v>
      </c>
      <c r="E518" s="176" t="s">
        <v>1553</v>
      </c>
      <c r="F518" s="176" t="s">
        <v>1554</v>
      </c>
      <c r="G518" s="12"/>
      <c r="H518" s="12"/>
      <c r="I518" s="168"/>
      <c r="J518" s="177">
        <f>BK518</f>
        <v>0</v>
      </c>
      <c r="K518" s="12"/>
      <c r="L518" s="165"/>
      <c r="M518" s="170"/>
      <c r="N518" s="171"/>
      <c r="O518" s="171"/>
      <c r="P518" s="172">
        <f>SUM(P519:P530)</f>
        <v>0</v>
      </c>
      <c r="Q518" s="171"/>
      <c r="R518" s="172">
        <f>SUM(R519:R530)</f>
        <v>0</v>
      </c>
      <c r="S518" s="171"/>
      <c r="T518" s="173">
        <f>SUM(T519:T530)</f>
        <v>0</v>
      </c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R518" s="166" t="s">
        <v>173</v>
      </c>
      <c r="AT518" s="174" t="s">
        <v>81</v>
      </c>
      <c r="AU518" s="174" t="s">
        <v>89</v>
      </c>
      <c r="AY518" s="166" t="s">
        <v>160</v>
      </c>
      <c r="BK518" s="175">
        <f>SUM(BK519:BK530)</f>
        <v>0</v>
      </c>
    </row>
    <row r="519" s="2" customFormat="1" ht="16.5" customHeight="1">
      <c r="A519" s="37"/>
      <c r="B519" s="178"/>
      <c r="C519" s="179" t="s">
        <v>1555</v>
      </c>
      <c r="D519" s="179" t="s">
        <v>162</v>
      </c>
      <c r="E519" s="180" t="s">
        <v>1556</v>
      </c>
      <c r="F519" s="181" t="s">
        <v>1557</v>
      </c>
      <c r="G519" s="182" t="s">
        <v>295</v>
      </c>
      <c r="H519" s="183">
        <v>2</v>
      </c>
      <c r="I519" s="184"/>
      <c r="J519" s="185">
        <f>ROUND(I519*H519,2)</f>
        <v>0</v>
      </c>
      <c r="K519" s="181" t="s">
        <v>245</v>
      </c>
      <c r="L519" s="38"/>
      <c r="M519" s="186" t="s">
        <v>1</v>
      </c>
      <c r="N519" s="187" t="s">
        <v>47</v>
      </c>
      <c r="O519" s="76"/>
      <c r="P519" s="188">
        <f>O519*H519</f>
        <v>0</v>
      </c>
      <c r="Q519" s="188">
        <v>0</v>
      </c>
      <c r="R519" s="188">
        <f>Q519*H519</f>
        <v>0</v>
      </c>
      <c r="S519" s="188">
        <v>0</v>
      </c>
      <c r="T519" s="189">
        <f>S519*H519</f>
        <v>0</v>
      </c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R519" s="190" t="s">
        <v>543</v>
      </c>
      <c r="AT519" s="190" t="s">
        <v>162</v>
      </c>
      <c r="AU519" s="190" t="s">
        <v>91</v>
      </c>
      <c r="AY519" s="18" t="s">
        <v>160</v>
      </c>
      <c r="BE519" s="191">
        <f>IF(N519="základní",J519,0)</f>
        <v>0</v>
      </c>
      <c r="BF519" s="191">
        <f>IF(N519="snížená",J519,0)</f>
        <v>0</v>
      </c>
      <c r="BG519" s="191">
        <f>IF(N519="zákl. přenesená",J519,0)</f>
        <v>0</v>
      </c>
      <c r="BH519" s="191">
        <f>IF(N519="sníž. přenesená",J519,0)</f>
        <v>0</v>
      </c>
      <c r="BI519" s="191">
        <f>IF(N519="nulová",J519,0)</f>
        <v>0</v>
      </c>
      <c r="BJ519" s="18" t="s">
        <v>89</v>
      </c>
      <c r="BK519" s="191">
        <f>ROUND(I519*H519,2)</f>
        <v>0</v>
      </c>
      <c r="BL519" s="18" t="s">
        <v>543</v>
      </c>
      <c r="BM519" s="190" t="s">
        <v>1558</v>
      </c>
    </row>
    <row r="520" s="2" customFormat="1">
      <c r="A520" s="37"/>
      <c r="B520" s="38"/>
      <c r="C520" s="37"/>
      <c r="D520" s="192" t="s">
        <v>167</v>
      </c>
      <c r="E520" s="37"/>
      <c r="F520" s="193" t="s">
        <v>1559</v>
      </c>
      <c r="G520" s="37"/>
      <c r="H520" s="37"/>
      <c r="I520" s="194"/>
      <c r="J520" s="37"/>
      <c r="K520" s="37"/>
      <c r="L520" s="38"/>
      <c r="M520" s="195"/>
      <c r="N520" s="196"/>
      <c r="O520" s="76"/>
      <c r="P520" s="76"/>
      <c r="Q520" s="76"/>
      <c r="R520" s="76"/>
      <c r="S520" s="76"/>
      <c r="T520" s="77"/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T520" s="18" t="s">
        <v>167</v>
      </c>
      <c r="AU520" s="18" t="s">
        <v>91</v>
      </c>
    </row>
    <row r="521" s="2" customFormat="1" ht="16.5" customHeight="1">
      <c r="A521" s="37"/>
      <c r="B521" s="178"/>
      <c r="C521" s="179" t="s">
        <v>1560</v>
      </c>
      <c r="D521" s="179" t="s">
        <v>162</v>
      </c>
      <c r="E521" s="180" t="s">
        <v>1561</v>
      </c>
      <c r="F521" s="181" t="s">
        <v>1562</v>
      </c>
      <c r="G521" s="182" t="s">
        <v>295</v>
      </c>
      <c r="H521" s="183">
        <v>2</v>
      </c>
      <c r="I521" s="184"/>
      <c r="J521" s="185">
        <f>ROUND(I521*H521,2)</f>
        <v>0</v>
      </c>
      <c r="K521" s="181" t="s">
        <v>245</v>
      </c>
      <c r="L521" s="38"/>
      <c r="M521" s="186" t="s">
        <v>1</v>
      </c>
      <c r="N521" s="187" t="s">
        <v>47</v>
      </c>
      <c r="O521" s="76"/>
      <c r="P521" s="188">
        <f>O521*H521</f>
        <v>0</v>
      </c>
      <c r="Q521" s="188">
        <v>0</v>
      </c>
      <c r="R521" s="188">
        <f>Q521*H521</f>
        <v>0</v>
      </c>
      <c r="S521" s="188">
        <v>0</v>
      </c>
      <c r="T521" s="189">
        <f>S521*H521</f>
        <v>0</v>
      </c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R521" s="190" t="s">
        <v>543</v>
      </c>
      <c r="AT521" s="190" t="s">
        <v>162</v>
      </c>
      <c r="AU521" s="190" t="s">
        <v>91</v>
      </c>
      <c r="AY521" s="18" t="s">
        <v>160</v>
      </c>
      <c r="BE521" s="191">
        <f>IF(N521="základní",J521,0)</f>
        <v>0</v>
      </c>
      <c r="BF521" s="191">
        <f>IF(N521="snížená",J521,0)</f>
        <v>0</v>
      </c>
      <c r="BG521" s="191">
        <f>IF(N521="zákl. přenesená",J521,0)</f>
        <v>0</v>
      </c>
      <c r="BH521" s="191">
        <f>IF(N521="sníž. přenesená",J521,0)</f>
        <v>0</v>
      </c>
      <c r="BI521" s="191">
        <f>IF(N521="nulová",J521,0)</f>
        <v>0</v>
      </c>
      <c r="BJ521" s="18" t="s">
        <v>89</v>
      </c>
      <c r="BK521" s="191">
        <f>ROUND(I521*H521,2)</f>
        <v>0</v>
      </c>
      <c r="BL521" s="18" t="s">
        <v>543</v>
      </c>
      <c r="BM521" s="190" t="s">
        <v>1563</v>
      </c>
    </row>
    <row r="522" s="2" customFormat="1">
      <c r="A522" s="37"/>
      <c r="B522" s="38"/>
      <c r="C522" s="37"/>
      <c r="D522" s="192" t="s">
        <v>167</v>
      </c>
      <c r="E522" s="37"/>
      <c r="F522" s="193" t="s">
        <v>1564</v>
      </c>
      <c r="G522" s="37"/>
      <c r="H522" s="37"/>
      <c r="I522" s="194"/>
      <c r="J522" s="37"/>
      <c r="K522" s="37"/>
      <c r="L522" s="38"/>
      <c r="M522" s="195"/>
      <c r="N522" s="196"/>
      <c r="O522" s="76"/>
      <c r="P522" s="76"/>
      <c r="Q522" s="76"/>
      <c r="R522" s="76"/>
      <c r="S522" s="76"/>
      <c r="T522" s="77"/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T522" s="18" t="s">
        <v>167</v>
      </c>
      <c r="AU522" s="18" t="s">
        <v>91</v>
      </c>
    </row>
    <row r="523" s="2" customFormat="1" ht="24.15" customHeight="1">
      <c r="A523" s="37"/>
      <c r="B523" s="178"/>
      <c r="C523" s="179" t="s">
        <v>1565</v>
      </c>
      <c r="D523" s="179" t="s">
        <v>162</v>
      </c>
      <c r="E523" s="180" t="s">
        <v>1566</v>
      </c>
      <c r="F523" s="181" t="s">
        <v>1567</v>
      </c>
      <c r="G523" s="182" t="s">
        <v>515</v>
      </c>
      <c r="H523" s="183">
        <v>36</v>
      </c>
      <c r="I523" s="184"/>
      <c r="J523" s="185">
        <f>ROUND(I523*H523,2)</f>
        <v>0</v>
      </c>
      <c r="K523" s="181" t="s">
        <v>245</v>
      </c>
      <c r="L523" s="38"/>
      <c r="M523" s="186" t="s">
        <v>1</v>
      </c>
      <c r="N523" s="187" t="s">
        <v>47</v>
      </c>
      <c r="O523" s="76"/>
      <c r="P523" s="188">
        <f>O523*H523</f>
        <v>0</v>
      </c>
      <c r="Q523" s="188">
        <v>0</v>
      </c>
      <c r="R523" s="188">
        <f>Q523*H523</f>
        <v>0</v>
      </c>
      <c r="S523" s="188">
        <v>0</v>
      </c>
      <c r="T523" s="189">
        <f>S523*H523</f>
        <v>0</v>
      </c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R523" s="190" t="s">
        <v>543</v>
      </c>
      <c r="AT523" s="190" t="s">
        <v>162</v>
      </c>
      <c r="AU523" s="190" t="s">
        <v>91</v>
      </c>
      <c r="AY523" s="18" t="s">
        <v>160</v>
      </c>
      <c r="BE523" s="191">
        <f>IF(N523="základní",J523,0)</f>
        <v>0</v>
      </c>
      <c r="BF523" s="191">
        <f>IF(N523="snížená",J523,0)</f>
        <v>0</v>
      </c>
      <c r="BG523" s="191">
        <f>IF(N523="zákl. přenesená",J523,0)</f>
        <v>0</v>
      </c>
      <c r="BH523" s="191">
        <f>IF(N523="sníž. přenesená",J523,0)</f>
        <v>0</v>
      </c>
      <c r="BI523" s="191">
        <f>IF(N523="nulová",J523,0)</f>
        <v>0</v>
      </c>
      <c r="BJ523" s="18" t="s">
        <v>89</v>
      </c>
      <c r="BK523" s="191">
        <f>ROUND(I523*H523,2)</f>
        <v>0</v>
      </c>
      <c r="BL523" s="18" t="s">
        <v>543</v>
      </c>
      <c r="BM523" s="190" t="s">
        <v>1568</v>
      </c>
    </row>
    <row r="524" s="2" customFormat="1">
      <c r="A524" s="37"/>
      <c r="B524" s="38"/>
      <c r="C524" s="37"/>
      <c r="D524" s="192" t="s">
        <v>167</v>
      </c>
      <c r="E524" s="37"/>
      <c r="F524" s="193" t="s">
        <v>1567</v>
      </c>
      <c r="G524" s="37"/>
      <c r="H524" s="37"/>
      <c r="I524" s="194"/>
      <c r="J524" s="37"/>
      <c r="K524" s="37"/>
      <c r="L524" s="38"/>
      <c r="M524" s="195"/>
      <c r="N524" s="196"/>
      <c r="O524" s="76"/>
      <c r="P524" s="76"/>
      <c r="Q524" s="76"/>
      <c r="R524" s="76"/>
      <c r="S524" s="76"/>
      <c r="T524" s="77"/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T524" s="18" t="s">
        <v>167</v>
      </c>
      <c r="AU524" s="18" t="s">
        <v>91</v>
      </c>
    </row>
    <row r="525" s="2" customFormat="1" ht="24.15" customHeight="1">
      <c r="A525" s="37"/>
      <c r="B525" s="178"/>
      <c r="C525" s="179" t="s">
        <v>1569</v>
      </c>
      <c r="D525" s="179" t="s">
        <v>162</v>
      </c>
      <c r="E525" s="180" t="s">
        <v>1570</v>
      </c>
      <c r="F525" s="181" t="s">
        <v>1571</v>
      </c>
      <c r="G525" s="182" t="s">
        <v>515</v>
      </c>
      <c r="H525" s="183">
        <v>60</v>
      </c>
      <c r="I525" s="184"/>
      <c r="J525" s="185">
        <f>ROUND(I525*H525,2)</f>
        <v>0</v>
      </c>
      <c r="K525" s="181" t="s">
        <v>245</v>
      </c>
      <c r="L525" s="38"/>
      <c r="M525" s="186" t="s">
        <v>1</v>
      </c>
      <c r="N525" s="187" t="s">
        <v>47</v>
      </c>
      <c r="O525" s="76"/>
      <c r="P525" s="188">
        <f>O525*H525</f>
        <v>0</v>
      </c>
      <c r="Q525" s="188">
        <v>0</v>
      </c>
      <c r="R525" s="188">
        <f>Q525*H525</f>
        <v>0</v>
      </c>
      <c r="S525" s="188">
        <v>0</v>
      </c>
      <c r="T525" s="189">
        <f>S525*H525</f>
        <v>0</v>
      </c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R525" s="190" t="s">
        <v>543</v>
      </c>
      <c r="AT525" s="190" t="s">
        <v>162</v>
      </c>
      <c r="AU525" s="190" t="s">
        <v>91</v>
      </c>
      <c r="AY525" s="18" t="s">
        <v>160</v>
      </c>
      <c r="BE525" s="191">
        <f>IF(N525="základní",J525,0)</f>
        <v>0</v>
      </c>
      <c r="BF525" s="191">
        <f>IF(N525="snížená",J525,0)</f>
        <v>0</v>
      </c>
      <c r="BG525" s="191">
        <f>IF(N525="zákl. přenesená",J525,0)</f>
        <v>0</v>
      </c>
      <c r="BH525" s="191">
        <f>IF(N525="sníž. přenesená",J525,0)</f>
        <v>0</v>
      </c>
      <c r="BI525" s="191">
        <f>IF(N525="nulová",J525,0)</f>
        <v>0</v>
      </c>
      <c r="BJ525" s="18" t="s">
        <v>89</v>
      </c>
      <c r="BK525" s="191">
        <f>ROUND(I525*H525,2)</f>
        <v>0</v>
      </c>
      <c r="BL525" s="18" t="s">
        <v>543</v>
      </c>
      <c r="BM525" s="190" t="s">
        <v>1572</v>
      </c>
    </row>
    <row r="526" s="2" customFormat="1">
      <c r="A526" s="37"/>
      <c r="B526" s="38"/>
      <c r="C526" s="37"/>
      <c r="D526" s="192" t="s">
        <v>167</v>
      </c>
      <c r="E526" s="37"/>
      <c r="F526" s="193" t="s">
        <v>1571</v>
      </c>
      <c r="G526" s="37"/>
      <c r="H526" s="37"/>
      <c r="I526" s="194"/>
      <c r="J526" s="37"/>
      <c r="K526" s="37"/>
      <c r="L526" s="38"/>
      <c r="M526" s="195"/>
      <c r="N526" s="196"/>
      <c r="O526" s="76"/>
      <c r="P526" s="76"/>
      <c r="Q526" s="76"/>
      <c r="R526" s="76"/>
      <c r="S526" s="76"/>
      <c r="T526" s="77"/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T526" s="18" t="s">
        <v>167</v>
      </c>
      <c r="AU526" s="18" t="s">
        <v>91</v>
      </c>
    </row>
    <row r="527" s="2" customFormat="1" ht="24.15" customHeight="1">
      <c r="A527" s="37"/>
      <c r="B527" s="178"/>
      <c r="C527" s="179" t="s">
        <v>1573</v>
      </c>
      <c r="D527" s="179" t="s">
        <v>162</v>
      </c>
      <c r="E527" s="180" t="s">
        <v>1574</v>
      </c>
      <c r="F527" s="181" t="s">
        <v>1575</v>
      </c>
      <c r="G527" s="182" t="s">
        <v>515</v>
      </c>
      <c r="H527" s="183">
        <v>50</v>
      </c>
      <c r="I527" s="184"/>
      <c r="J527" s="185">
        <f>ROUND(I527*H527,2)</f>
        <v>0</v>
      </c>
      <c r="K527" s="181" t="s">
        <v>245</v>
      </c>
      <c r="L527" s="38"/>
      <c r="M527" s="186" t="s">
        <v>1</v>
      </c>
      <c r="N527" s="187" t="s">
        <v>47</v>
      </c>
      <c r="O527" s="76"/>
      <c r="P527" s="188">
        <f>O527*H527</f>
        <v>0</v>
      </c>
      <c r="Q527" s="188">
        <v>0</v>
      </c>
      <c r="R527" s="188">
        <f>Q527*H527</f>
        <v>0</v>
      </c>
      <c r="S527" s="188">
        <v>0</v>
      </c>
      <c r="T527" s="189">
        <f>S527*H527</f>
        <v>0</v>
      </c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R527" s="190" t="s">
        <v>543</v>
      </c>
      <c r="AT527" s="190" t="s">
        <v>162</v>
      </c>
      <c r="AU527" s="190" t="s">
        <v>91</v>
      </c>
      <c r="AY527" s="18" t="s">
        <v>160</v>
      </c>
      <c r="BE527" s="191">
        <f>IF(N527="základní",J527,0)</f>
        <v>0</v>
      </c>
      <c r="BF527" s="191">
        <f>IF(N527="snížená",J527,0)</f>
        <v>0</v>
      </c>
      <c r="BG527" s="191">
        <f>IF(N527="zákl. přenesená",J527,0)</f>
        <v>0</v>
      </c>
      <c r="BH527" s="191">
        <f>IF(N527="sníž. přenesená",J527,0)</f>
        <v>0</v>
      </c>
      <c r="BI527" s="191">
        <f>IF(N527="nulová",J527,0)</f>
        <v>0</v>
      </c>
      <c r="BJ527" s="18" t="s">
        <v>89</v>
      </c>
      <c r="BK527" s="191">
        <f>ROUND(I527*H527,2)</f>
        <v>0</v>
      </c>
      <c r="BL527" s="18" t="s">
        <v>543</v>
      </c>
      <c r="BM527" s="190" t="s">
        <v>1576</v>
      </c>
    </row>
    <row r="528" s="2" customFormat="1">
      <c r="A528" s="37"/>
      <c r="B528" s="38"/>
      <c r="C528" s="37"/>
      <c r="D528" s="192" t="s">
        <v>167</v>
      </c>
      <c r="E528" s="37"/>
      <c r="F528" s="193" t="s">
        <v>1575</v>
      </c>
      <c r="G528" s="37"/>
      <c r="H528" s="37"/>
      <c r="I528" s="194"/>
      <c r="J528" s="37"/>
      <c r="K528" s="37"/>
      <c r="L528" s="38"/>
      <c r="M528" s="195"/>
      <c r="N528" s="196"/>
      <c r="O528" s="76"/>
      <c r="P528" s="76"/>
      <c r="Q528" s="76"/>
      <c r="R528" s="76"/>
      <c r="S528" s="76"/>
      <c r="T528" s="77"/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T528" s="18" t="s">
        <v>167</v>
      </c>
      <c r="AU528" s="18" t="s">
        <v>91</v>
      </c>
    </row>
    <row r="529" s="2" customFormat="1" ht="24.15" customHeight="1">
      <c r="A529" s="37"/>
      <c r="B529" s="178"/>
      <c r="C529" s="179" t="s">
        <v>1577</v>
      </c>
      <c r="D529" s="179" t="s">
        <v>162</v>
      </c>
      <c r="E529" s="180" t="s">
        <v>1578</v>
      </c>
      <c r="F529" s="181" t="s">
        <v>1579</v>
      </c>
      <c r="G529" s="182" t="s">
        <v>515</v>
      </c>
      <c r="H529" s="183">
        <v>40</v>
      </c>
      <c r="I529" s="184"/>
      <c r="J529" s="185">
        <f>ROUND(I529*H529,2)</f>
        <v>0</v>
      </c>
      <c r="K529" s="181" t="s">
        <v>245</v>
      </c>
      <c r="L529" s="38"/>
      <c r="M529" s="186" t="s">
        <v>1</v>
      </c>
      <c r="N529" s="187" t="s">
        <v>47</v>
      </c>
      <c r="O529" s="76"/>
      <c r="P529" s="188">
        <f>O529*H529</f>
        <v>0</v>
      </c>
      <c r="Q529" s="188">
        <v>0</v>
      </c>
      <c r="R529" s="188">
        <f>Q529*H529</f>
        <v>0</v>
      </c>
      <c r="S529" s="188">
        <v>0</v>
      </c>
      <c r="T529" s="189">
        <f>S529*H529</f>
        <v>0</v>
      </c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R529" s="190" t="s">
        <v>543</v>
      </c>
      <c r="AT529" s="190" t="s">
        <v>162</v>
      </c>
      <c r="AU529" s="190" t="s">
        <v>91</v>
      </c>
      <c r="AY529" s="18" t="s">
        <v>160</v>
      </c>
      <c r="BE529" s="191">
        <f>IF(N529="základní",J529,0)</f>
        <v>0</v>
      </c>
      <c r="BF529" s="191">
        <f>IF(N529="snížená",J529,0)</f>
        <v>0</v>
      </c>
      <c r="BG529" s="191">
        <f>IF(N529="zákl. přenesená",J529,0)</f>
        <v>0</v>
      </c>
      <c r="BH529" s="191">
        <f>IF(N529="sníž. přenesená",J529,0)</f>
        <v>0</v>
      </c>
      <c r="BI529" s="191">
        <f>IF(N529="nulová",J529,0)</f>
        <v>0</v>
      </c>
      <c r="BJ529" s="18" t="s">
        <v>89</v>
      </c>
      <c r="BK529" s="191">
        <f>ROUND(I529*H529,2)</f>
        <v>0</v>
      </c>
      <c r="BL529" s="18" t="s">
        <v>543</v>
      </c>
      <c r="BM529" s="190" t="s">
        <v>1580</v>
      </c>
    </row>
    <row r="530" s="2" customFormat="1">
      <c r="A530" s="37"/>
      <c r="B530" s="38"/>
      <c r="C530" s="37"/>
      <c r="D530" s="192" t="s">
        <v>167</v>
      </c>
      <c r="E530" s="37"/>
      <c r="F530" s="193" t="s">
        <v>1579</v>
      </c>
      <c r="G530" s="37"/>
      <c r="H530" s="37"/>
      <c r="I530" s="194"/>
      <c r="J530" s="37"/>
      <c r="K530" s="37"/>
      <c r="L530" s="38"/>
      <c r="M530" s="195"/>
      <c r="N530" s="196"/>
      <c r="O530" s="76"/>
      <c r="P530" s="76"/>
      <c r="Q530" s="76"/>
      <c r="R530" s="76"/>
      <c r="S530" s="76"/>
      <c r="T530" s="77"/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T530" s="18" t="s">
        <v>167</v>
      </c>
      <c r="AU530" s="18" t="s">
        <v>91</v>
      </c>
    </row>
    <row r="531" s="12" customFormat="1" ht="22.8" customHeight="1">
      <c r="A531" s="12"/>
      <c r="B531" s="165"/>
      <c r="C531" s="12"/>
      <c r="D531" s="166" t="s">
        <v>81</v>
      </c>
      <c r="E531" s="176" t="s">
        <v>1581</v>
      </c>
      <c r="F531" s="176" t="s">
        <v>1582</v>
      </c>
      <c r="G531" s="12"/>
      <c r="H531" s="12"/>
      <c r="I531" s="168"/>
      <c r="J531" s="177">
        <f>BK531</f>
        <v>0</v>
      </c>
      <c r="K531" s="12"/>
      <c r="L531" s="165"/>
      <c r="M531" s="170"/>
      <c r="N531" s="171"/>
      <c r="O531" s="171"/>
      <c r="P531" s="172">
        <f>SUM(P532:P533)</f>
        <v>0</v>
      </c>
      <c r="Q531" s="171"/>
      <c r="R531" s="172">
        <f>SUM(R532:R533)</f>
        <v>0</v>
      </c>
      <c r="S531" s="171"/>
      <c r="T531" s="173">
        <f>SUM(T532:T533)</f>
        <v>0</v>
      </c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R531" s="166" t="s">
        <v>173</v>
      </c>
      <c r="AT531" s="174" t="s">
        <v>81</v>
      </c>
      <c r="AU531" s="174" t="s">
        <v>89</v>
      </c>
      <c r="AY531" s="166" t="s">
        <v>160</v>
      </c>
      <c r="BK531" s="175">
        <f>SUM(BK532:BK533)</f>
        <v>0</v>
      </c>
    </row>
    <row r="532" s="2" customFormat="1" ht="24.15" customHeight="1">
      <c r="A532" s="37"/>
      <c r="B532" s="178"/>
      <c r="C532" s="179" t="s">
        <v>1583</v>
      </c>
      <c r="D532" s="179" t="s">
        <v>162</v>
      </c>
      <c r="E532" s="180" t="s">
        <v>1584</v>
      </c>
      <c r="F532" s="181" t="s">
        <v>1585</v>
      </c>
      <c r="G532" s="182" t="s">
        <v>295</v>
      </c>
      <c r="H532" s="183">
        <v>2</v>
      </c>
      <c r="I532" s="184"/>
      <c r="J532" s="185">
        <f>ROUND(I532*H532,2)</f>
        <v>0</v>
      </c>
      <c r="K532" s="181" t="s">
        <v>245</v>
      </c>
      <c r="L532" s="38"/>
      <c r="M532" s="186" t="s">
        <v>1</v>
      </c>
      <c r="N532" s="187" t="s">
        <v>47</v>
      </c>
      <c r="O532" s="76"/>
      <c r="P532" s="188">
        <f>O532*H532</f>
        <v>0</v>
      </c>
      <c r="Q532" s="188">
        <v>0</v>
      </c>
      <c r="R532" s="188">
        <f>Q532*H532</f>
        <v>0</v>
      </c>
      <c r="S532" s="188">
        <v>0</v>
      </c>
      <c r="T532" s="189">
        <f>S532*H532</f>
        <v>0</v>
      </c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R532" s="190" t="s">
        <v>543</v>
      </c>
      <c r="AT532" s="190" t="s">
        <v>162</v>
      </c>
      <c r="AU532" s="190" t="s">
        <v>91</v>
      </c>
      <c r="AY532" s="18" t="s">
        <v>160</v>
      </c>
      <c r="BE532" s="191">
        <f>IF(N532="základní",J532,0)</f>
        <v>0</v>
      </c>
      <c r="BF532" s="191">
        <f>IF(N532="snížená",J532,0)</f>
        <v>0</v>
      </c>
      <c r="BG532" s="191">
        <f>IF(N532="zákl. přenesená",J532,0)</f>
        <v>0</v>
      </c>
      <c r="BH532" s="191">
        <f>IF(N532="sníž. přenesená",J532,0)</f>
        <v>0</v>
      </c>
      <c r="BI532" s="191">
        <f>IF(N532="nulová",J532,0)</f>
        <v>0</v>
      </c>
      <c r="BJ532" s="18" t="s">
        <v>89</v>
      </c>
      <c r="BK532" s="191">
        <f>ROUND(I532*H532,2)</f>
        <v>0</v>
      </c>
      <c r="BL532" s="18" t="s">
        <v>543</v>
      </c>
      <c r="BM532" s="190" t="s">
        <v>1586</v>
      </c>
    </row>
    <row r="533" s="2" customFormat="1">
      <c r="A533" s="37"/>
      <c r="B533" s="38"/>
      <c r="C533" s="37"/>
      <c r="D533" s="192" t="s">
        <v>167</v>
      </c>
      <c r="E533" s="37"/>
      <c r="F533" s="193" t="s">
        <v>1587</v>
      </c>
      <c r="G533" s="37"/>
      <c r="H533" s="37"/>
      <c r="I533" s="194"/>
      <c r="J533" s="37"/>
      <c r="K533" s="37"/>
      <c r="L533" s="38"/>
      <c r="M533" s="195"/>
      <c r="N533" s="196"/>
      <c r="O533" s="76"/>
      <c r="P533" s="76"/>
      <c r="Q533" s="76"/>
      <c r="R533" s="76"/>
      <c r="S533" s="76"/>
      <c r="T533" s="77"/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T533" s="18" t="s">
        <v>167</v>
      </c>
      <c r="AU533" s="18" t="s">
        <v>91</v>
      </c>
    </row>
    <row r="534" s="12" customFormat="1" ht="25.92" customHeight="1">
      <c r="A534" s="12"/>
      <c r="B534" s="165"/>
      <c r="C534" s="12"/>
      <c r="D534" s="166" t="s">
        <v>81</v>
      </c>
      <c r="E534" s="167" t="s">
        <v>157</v>
      </c>
      <c r="F534" s="167" t="s">
        <v>158</v>
      </c>
      <c r="G534" s="12"/>
      <c r="H534" s="12"/>
      <c r="I534" s="168"/>
      <c r="J534" s="169">
        <f>BK534</f>
        <v>0</v>
      </c>
      <c r="K534" s="12"/>
      <c r="L534" s="165"/>
      <c r="M534" s="170"/>
      <c r="N534" s="171"/>
      <c r="O534" s="171"/>
      <c r="P534" s="172">
        <f>SUM(P535:P548)</f>
        <v>0</v>
      </c>
      <c r="Q534" s="171"/>
      <c r="R534" s="172">
        <f>SUM(R535:R548)</f>
        <v>0</v>
      </c>
      <c r="S534" s="171"/>
      <c r="T534" s="173">
        <f>SUM(T535:T548)</f>
        <v>0</v>
      </c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R534" s="166" t="s">
        <v>159</v>
      </c>
      <c r="AT534" s="174" t="s">
        <v>81</v>
      </c>
      <c r="AU534" s="174" t="s">
        <v>82</v>
      </c>
      <c r="AY534" s="166" t="s">
        <v>160</v>
      </c>
      <c r="BK534" s="175">
        <f>SUM(BK535:BK548)</f>
        <v>0</v>
      </c>
    </row>
    <row r="535" s="2" customFormat="1" ht="16.5" customHeight="1">
      <c r="A535" s="37"/>
      <c r="B535" s="178"/>
      <c r="C535" s="179" t="s">
        <v>1588</v>
      </c>
      <c r="D535" s="179" t="s">
        <v>162</v>
      </c>
      <c r="E535" s="180" t="s">
        <v>1589</v>
      </c>
      <c r="F535" s="181" t="s">
        <v>1590</v>
      </c>
      <c r="G535" s="182" t="s">
        <v>1591</v>
      </c>
      <c r="H535" s="183">
        <v>18</v>
      </c>
      <c r="I535" s="184"/>
      <c r="J535" s="185">
        <f>ROUND(I535*H535,2)</f>
        <v>0</v>
      </c>
      <c r="K535" s="181" t="s">
        <v>1</v>
      </c>
      <c r="L535" s="38"/>
      <c r="M535" s="186" t="s">
        <v>1</v>
      </c>
      <c r="N535" s="187" t="s">
        <v>47</v>
      </c>
      <c r="O535" s="76"/>
      <c r="P535" s="188">
        <f>O535*H535</f>
        <v>0</v>
      </c>
      <c r="Q535" s="188">
        <v>0</v>
      </c>
      <c r="R535" s="188">
        <f>Q535*H535</f>
        <v>0</v>
      </c>
      <c r="S535" s="188">
        <v>0</v>
      </c>
      <c r="T535" s="189">
        <f>S535*H535</f>
        <v>0</v>
      </c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R535" s="190" t="s">
        <v>296</v>
      </c>
      <c r="AT535" s="190" t="s">
        <v>162</v>
      </c>
      <c r="AU535" s="190" t="s">
        <v>89</v>
      </c>
      <c r="AY535" s="18" t="s">
        <v>160</v>
      </c>
      <c r="BE535" s="191">
        <f>IF(N535="základní",J535,0)</f>
        <v>0</v>
      </c>
      <c r="BF535" s="191">
        <f>IF(N535="snížená",J535,0)</f>
        <v>0</v>
      </c>
      <c r="BG535" s="191">
        <f>IF(N535="zákl. přenesená",J535,0)</f>
        <v>0</v>
      </c>
      <c r="BH535" s="191">
        <f>IF(N535="sníž. přenesená",J535,0)</f>
        <v>0</v>
      </c>
      <c r="BI535" s="191">
        <f>IF(N535="nulová",J535,0)</f>
        <v>0</v>
      </c>
      <c r="BJ535" s="18" t="s">
        <v>89</v>
      </c>
      <c r="BK535" s="191">
        <f>ROUND(I535*H535,2)</f>
        <v>0</v>
      </c>
      <c r="BL535" s="18" t="s">
        <v>296</v>
      </c>
      <c r="BM535" s="190" t="s">
        <v>1592</v>
      </c>
    </row>
    <row r="536" s="2" customFormat="1">
      <c r="A536" s="37"/>
      <c r="B536" s="38"/>
      <c r="C536" s="37"/>
      <c r="D536" s="192" t="s">
        <v>167</v>
      </c>
      <c r="E536" s="37"/>
      <c r="F536" s="193" t="s">
        <v>1590</v>
      </c>
      <c r="G536" s="37"/>
      <c r="H536" s="37"/>
      <c r="I536" s="194"/>
      <c r="J536" s="37"/>
      <c r="K536" s="37"/>
      <c r="L536" s="38"/>
      <c r="M536" s="195"/>
      <c r="N536" s="196"/>
      <c r="O536" s="76"/>
      <c r="P536" s="76"/>
      <c r="Q536" s="76"/>
      <c r="R536" s="76"/>
      <c r="S536" s="76"/>
      <c r="T536" s="77"/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T536" s="18" t="s">
        <v>167</v>
      </c>
      <c r="AU536" s="18" t="s">
        <v>89</v>
      </c>
    </row>
    <row r="537" s="2" customFormat="1" ht="24.15" customHeight="1">
      <c r="A537" s="37"/>
      <c r="B537" s="178"/>
      <c r="C537" s="179" t="s">
        <v>1593</v>
      </c>
      <c r="D537" s="179" t="s">
        <v>162</v>
      </c>
      <c r="E537" s="180" t="s">
        <v>1594</v>
      </c>
      <c r="F537" s="181" t="s">
        <v>1595</v>
      </c>
      <c r="G537" s="182" t="s">
        <v>1591</v>
      </c>
      <c r="H537" s="183">
        <v>14</v>
      </c>
      <c r="I537" s="184"/>
      <c r="J537" s="185">
        <f>ROUND(I537*H537,2)</f>
        <v>0</v>
      </c>
      <c r="K537" s="181" t="s">
        <v>1</v>
      </c>
      <c r="L537" s="38"/>
      <c r="M537" s="186" t="s">
        <v>1</v>
      </c>
      <c r="N537" s="187" t="s">
        <v>47</v>
      </c>
      <c r="O537" s="76"/>
      <c r="P537" s="188">
        <f>O537*H537</f>
        <v>0</v>
      </c>
      <c r="Q537" s="188">
        <v>0</v>
      </c>
      <c r="R537" s="188">
        <f>Q537*H537</f>
        <v>0</v>
      </c>
      <c r="S537" s="188">
        <v>0</v>
      </c>
      <c r="T537" s="189">
        <f>S537*H537</f>
        <v>0</v>
      </c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R537" s="190" t="s">
        <v>296</v>
      </c>
      <c r="AT537" s="190" t="s">
        <v>162</v>
      </c>
      <c r="AU537" s="190" t="s">
        <v>89</v>
      </c>
      <c r="AY537" s="18" t="s">
        <v>160</v>
      </c>
      <c r="BE537" s="191">
        <f>IF(N537="základní",J537,0)</f>
        <v>0</v>
      </c>
      <c r="BF537" s="191">
        <f>IF(N537="snížená",J537,0)</f>
        <v>0</v>
      </c>
      <c r="BG537" s="191">
        <f>IF(N537="zákl. přenesená",J537,0)</f>
        <v>0</v>
      </c>
      <c r="BH537" s="191">
        <f>IF(N537="sníž. přenesená",J537,0)</f>
        <v>0</v>
      </c>
      <c r="BI537" s="191">
        <f>IF(N537="nulová",J537,0)</f>
        <v>0</v>
      </c>
      <c r="BJ537" s="18" t="s">
        <v>89</v>
      </c>
      <c r="BK537" s="191">
        <f>ROUND(I537*H537,2)</f>
        <v>0</v>
      </c>
      <c r="BL537" s="18" t="s">
        <v>296</v>
      </c>
      <c r="BM537" s="190" t="s">
        <v>1596</v>
      </c>
    </row>
    <row r="538" s="2" customFormat="1">
      <c r="A538" s="37"/>
      <c r="B538" s="38"/>
      <c r="C538" s="37"/>
      <c r="D538" s="192" t="s">
        <v>167</v>
      </c>
      <c r="E538" s="37"/>
      <c r="F538" s="193" t="s">
        <v>1595</v>
      </c>
      <c r="G538" s="37"/>
      <c r="H538" s="37"/>
      <c r="I538" s="194"/>
      <c r="J538" s="37"/>
      <c r="K538" s="37"/>
      <c r="L538" s="38"/>
      <c r="M538" s="195"/>
      <c r="N538" s="196"/>
      <c r="O538" s="76"/>
      <c r="P538" s="76"/>
      <c r="Q538" s="76"/>
      <c r="R538" s="76"/>
      <c r="S538" s="76"/>
      <c r="T538" s="77"/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T538" s="18" t="s">
        <v>167</v>
      </c>
      <c r="AU538" s="18" t="s">
        <v>89</v>
      </c>
    </row>
    <row r="539" s="2" customFormat="1" ht="16.5" customHeight="1">
      <c r="A539" s="37"/>
      <c r="B539" s="178"/>
      <c r="C539" s="179" t="s">
        <v>1597</v>
      </c>
      <c r="D539" s="179" t="s">
        <v>162</v>
      </c>
      <c r="E539" s="180" t="s">
        <v>1598</v>
      </c>
      <c r="F539" s="181" t="s">
        <v>1599</v>
      </c>
      <c r="G539" s="182" t="s">
        <v>1591</v>
      </c>
      <c r="H539" s="183">
        <v>18</v>
      </c>
      <c r="I539" s="184"/>
      <c r="J539" s="185">
        <f>ROUND(I539*H539,2)</f>
        <v>0</v>
      </c>
      <c r="K539" s="181" t="s">
        <v>1</v>
      </c>
      <c r="L539" s="38"/>
      <c r="M539" s="186" t="s">
        <v>1</v>
      </c>
      <c r="N539" s="187" t="s">
        <v>47</v>
      </c>
      <c r="O539" s="76"/>
      <c r="P539" s="188">
        <f>O539*H539</f>
        <v>0</v>
      </c>
      <c r="Q539" s="188">
        <v>0</v>
      </c>
      <c r="R539" s="188">
        <f>Q539*H539</f>
        <v>0</v>
      </c>
      <c r="S539" s="188">
        <v>0</v>
      </c>
      <c r="T539" s="189">
        <f>S539*H539</f>
        <v>0</v>
      </c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R539" s="190" t="s">
        <v>296</v>
      </c>
      <c r="AT539" s="190" t="s">
        <v>162</v>
      </c>
      <c r="AU539" s="190" t="s">
        <v>89</v>
      </c>
      <c r="AY539" s="18" t="s">
        <v>160</v>
      </c>
      <c r="BE539" s="191">
        <f>IF(N539="základní",J539,0)</f>
        <v>0</v>
      </c>
      <c r="BF539" s="191">
        <f>IF(N539="snížená",J539,0)</f>
        <v>0</v>
      </c>
      <c r="BG539" s="191">
        <f>IF(N539="zákl. přenesená",J539,0)</f>
        <v>0</v>
      </c>
      <c r="BH539" s="191">
        <f>IF(N539="sníž. přenesená",J539,0)</f>
        <v>0</v>
      </c>
      <c r="BI539" s="191">
        <f>IF(N539="nulová",J539,0)</f>
        <v>0</v>
      </c>
      <c r="BJ539" s="18" t="s">
        <v>89</v>
      </c>
      <c r="BK539" s="191">
        <f>ROUND(I539*H539,2)</f>
        <v>0</v>
      </c>
      <c r="BL539" s="18" t="s">
        <v>296</v>
      </c>
      <c r="BM539" s="190" t="s">
        <v>1600</v>
      </c>
    </row>
    <row r="540" s="2" customFormat="1">
      <c r="A540" s="37"/>
      <c r="B540" s="38"/>
      <c r="C540" s="37"/>
      <c r="D540" s="192" t="s">
        <v>167</v>
      </c>
      <c r="E540" s="37"/>
      <c r="F540" s="193" t="s">
        <v>1601</v>
      </c>
      <c r="G540" s="37"/>
      <c r="H540" s="37"/>
      <c r="I540" s="194"/>
      <c r="J540" s="37"/>
      <c r="K540" s="37"/>
      <c r="L540" s="38"/>
      <c r="M540" s="195"/>
      <c r="N540" s="196"/>
      <c r="O540" s="76"/>
      <c r="P540" s="76"/>
      <c r="Q540" s="76"/>
      <c r="R540" s="76"/>
      <c r="S540" s="76"/>
      <c r="T540" s="77"/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T540" s="18" t="s">
        <v>167</v>
      </c>
      <c r="AU540" s="18" t="s">
        <v>89</v>
      </c>
    </row>
    <row r="541" s="2" customFormat="1" ht="24.15" customHeight="1">
      <c r="A541" s="37"/>
      <c r="B541" s="178"/>
      <c r="C541" s="179" t="s">
        <v>1602</v>
      </c>
      <c r="D541" s="179" t="s">
        <v>162</v>
      </c>
      <c r="E541" s="180" t="s">
        <v>1603</v>
      </c>
      <c r="F541" s="181" t="s">
        <v>1604</v>
      </c>
      <c r="G541" s="182" t="s">
        <v>1591</v>
      </c>
      <c r="H541" s="183">
        <v>36</v>
      </c>
      <c r="I541" s="184"/>
      <c r="J541" s="185">
        <f>ROUND(I541*H541,2)</f>
        <v>0</v>
      </c>
      <c r="K541" s="181" t="s">
        <v>1</v>
      </c>
      <c r="L541" s="38"/>
      <c r="M541" s="186" t="s">
        <v>1</v>
      </c>
      <c r="N541" s="187" t="s">
        <v>47</v>
      </c>
      <c r="O541" s="76"/>
      <c r="P541" s="188">
        <f>O541*H541</f>
        <v>0</v>
      </c>
      <c r="Q541" s="188">
        <v>0</v>
      </c>
      <c r="R541" s="188">
        <f>Q541*H541</f>
        <v>0</v>
      </c>
      <c r="S541" s="188">
        <v>0</v>
      </c>
      <c r="T541" s="189">
        <f>S541*H541</f>
        <v>0</v>
      </c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R541" s="190" t="s">
        <v>296</v>
      </c>
      <c r="AT541" s="190" t="s">
        <v>162</v>
      </c>
      <c r="AU541" s="190" t="s">
        <v>89</v>
      </c>
      <c r="AY541" s="18" t="s">
        <v>160</v>
      </c>
      <c r="BE541" s="191">
        <f>IF(N541="základní",J541,0)</f>
        <v>0</v>
      </c>
      <c r="BF541" s="191">
        <f>IF(N541="snížená",J541,0)</f>
        <v>0</v>
      </c>
      <c r="BG541" s="191">
        <f>IF(N541="zákl. přenesená",J541,0)</f>
        <v>0</v>
      </c>
      <c r="BH541" s="191">
        <f>IF(N541="sníž. přenesená",J541,0)</f>
        <v>0</v>
      </c>
      <c r="BI541" s="191">
        <f>IF(N541="nulová",J541,0)</f>
        <v>0</v>
      </c>
      <c r="BJ541" s="18" t="s">
        <v>89</v>
      </c>
      <c r="BK541" s="191">
        <f>ROUND(I541*H541,2)</f>
        <v>0</v>
      </c>
      <c r="BL541" s="18" t="s">
        <v>296</v>
      </c>
      <c r="BM541" s="190" t="s">
        <v>1605</v>
      </c>
    </row>
    <row r="542" s="2" customFormat="1">
      <c r="A542" s="37"/>
      <c r="B542" s="38"/>
      <c r="C542" s="37"/>
      <c r="D542" s="192" t="s">
        <v>167</v>
      </c>
      <c r="E542" s="37"/>
      <c r="F542" s="193" t="s">
        <v>1604</v>
      </c>
      <c r="G542" s="37"/>
      <c r="H542" s="37"/>
      <c r="I542" s="194"/>
      <c r="J542" s="37"/>
      <c r="K542" s="37"/>
      <c r="L542" s="38"/>
      <c r="M542" s="195"/>
      <c r="N542" s="196"/>
      <c r="O542" s="76"/>
      <c r="P542" s="76"/>
      <c r="Q542" s="76"/>
      <c r="R542" s="76"/>
      <c r="S542" s="76"/>
      <c r="T542" s="77"/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T542" s="18" t="s">
        <v>167</v>
      </c>
      <c r="AU542" s="18" t="s">
        <v>89</v>
      </c>
    </row>
    <row r="543" s="2" customFormat="1" ht="16.5" customHeight="1">
      <c r="A543" s="37"/>
      <c r="B543" s="178"/>
      <c r="C543" s="179" t="s">
        <v>1606</v>
      </c>
      <c r="D543" s="179" t="s">
        <v>162</v>
      </c>
      <c r="E543" s="180" t="s">
        <v>1607</v>
      </c>
      <c r="F543" s="181" t="s">
        <v>1608</v>
      </c>
      <c r="G543" s="182" t="s">
        <v>1591</v>
      </c>
      <c r="H543" s="183">
        <v>8</v>
      </c>
      <c r="I543" s="184"/>
      <c r="J543" s="185">
        <f>ROUND(I543*H543,2)</f>
        <v>0</v>
      </c>
      <c r="K543" s="181" t="s">
        <v>1</v>
      </c>
      <c r="L543" s="38"/>
      <c r="M543" s="186" t="s">
        <v>1</v>
      </c>
      <c r="N543" s="187" t="s">
        <v>47</v>
      </c>
      <c r="O543" s="76"/>
      <c r="P543" s="188">
        <f>O543*H543</f>
        <v>0</v>
      </c>
      <c r="Q543" s="188">
        <v>0</v>
      </c>
      <c r="R543" s="188">
        <f>Q543*H543</f>
        <v>0</v>
      </c>
      <c r="S543" s="188">
        <v>0</v>
      </c>
      <c r="T543" s="189">
        <f>S543*H543</f>
        <v>0</v>
      </c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R543" s="190" t="s">
        <v>296</v>
      </c>
      <c r="AT543" s="190" t="s">
        <v>162</v>
      </c>
      <c r="AU543" s="190" t="s">
        <v>89</v>
      </c>
      <c r="AY543" s="18" t="s">
        <v>160</v>
      </c>
      <c r="BE543" s="191">
        <f>IF(N543="základní",J543,0)</f>
        <v>0</v>
      </c>
      <c r="BF543" s="191">
        <f>IF(N543="snížená",J543,0)</f>
        <v>0</v>
      </c>
      <c r="BG543" s="191">
        <f>IF(N543="zákl. přenesená",J543,0)</f>
        <v>0</v>
      </c>
      <c r="BH543" s="191">
        <f>IF(N543="sníž. přenesená",J543,0)</f>
        <v>0</v>
      </c>
      <c r="BI543" s="191">
        <f>IF(N543="nulová",J543,0)</f>
        <v>0</v>
      </c>
      <c r="BJ543" s="18" t="s">
        <v>89</v>
      </c>
      <c r="BK543" s="191">
        <f>ROUND(I543*H543,2)</f>
        <v>0</v>
      </c>
      <c r="BL543" s="18" t="s">
        <v>296</v>
      </c>
      <c r="BM543" s="190" t="s">
        <v>1609</v>
      </c>
    </row>
    <row r="544" s="2" customFormat="1">
      <c r="A544" s="37"/>
      <c r="B544" s="38"/>
      <c r="C544" s="37"/>
      <c r="D544" s="192" t="s">
        <v>167</v>
      </c>
      <c r="E544" s="37"/>
      <c r="F544" s="193" t="s">
        <v>1610</v>
      </c>
      <c r="G544" s="37"/>
      <c r="H544" s="37"/>
      <c r="I544" s="194"/>
      <c r="J544" s="37"/>
      <c r="K544" s="37"/>
      <c r="L544" s="38"/>
      <c r="M544" s="195"/>
      <c r="N544" s="196"/>
      <c r="O544" s="76"/>
      <c r="P544" s="76"/>
      <c r="Q544" s="76"/>
      <c r="R544" s="76"/>
      <c r="S544" s="76"/>
      <c r="T544" s="77"/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T544" s="18" t="s">
        <v>167</v>
      </c>
      <c r="AU544" s="18" t="s">
        <v>89</v>
      </c>
    </row>
    <row r="545" s="2" customFormat="1" ht="16.5" customHeight="1">
      <c r="A545" s="37"/>
      <c r="B545" s="178"/>
      <c r="C545" s="179" t="s">
        <v>1611</v>
      </c>
      <c r="D545" s="179" t="s">
        <v>162</v>
      </c>
      <c r="E545" s="180" t="s">
        <v>1612</v>
      </c>
      <c r="F545" s="181" t="s">
        <v>1613</v>
      </c>
      <c r="G545" s="182" t="s">
        <v>1591</v>
      </c>
      <c r="H545" s="183">
        <v>16</v>
      </c>
      <c r="I545" s="184"/>
      <c r="J545" s="185">
        <f>ROUND(I545*H545,2)</f>
        <v>0</v>
      </c>
      <c r="K545" s="181" t="s">
        <v>1</v>
      </c>
      <c r="L545" s="38"/>
      <c r="M545" s="186" t="s">
        <v>1</v>
      </c>
      <c r="N545" s="187" t="s">
        <v>47</v>
      </c>
      <c r="O545" s="76"/>
      <c r="P545" s="188">
        <f>O545*H545</f>
        <v>0</v>
      </c>
      <c r="Q545" s="188">
        <v>0</v>
      </c>
      <c r="R545" s="188">
        <f>Q545*H545</f>
        <v>0</v>
      </c>
      <c r="S545" s="188">
        <v>0</v>
      </c>
      <c r="T545" s="189">
        <f>S545*H545</f>
        <v>0</v>
      </c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R545" s="190" t="s">
        <v>296</v>
      </c>
      <c r="AT545" s="190" t="s">
        <v>162</v>
      </c>
      <c r="AU545" s="190" t="s">
        <v>89</v>
      </c>
      <c r="AY545" s="18" t="s">
        <v>160</v>
      </c>
      <c r="BE545" s="191">
        <f>IF(N545="základní",J545,0)</f>
        <v>0</v>
      </c>
      <c r="BF545" s="191">
        <f>IF(N545="snížená",J545,0)</f>
        <v>0</v>
      </c>
      <c r="BG545" s="191">
        <f>IF(N545="zákl. přenesená",J545,0)</f>
        <v>0</v>
      </c>
      <c r="BH545" s="191">
        <f>IF(N545="sníž. přenesená",J545,0)</f>
        <v>0</v>
      </c>
      <c r="BI545" s="191">
        <f>IF(N545="nulová",J545,0)</f>
        <v>0</v>
      </c>
      <c r="BJ545" s="18" t="s">
        <v>89</v>
      </c>
      <c r="BK545" s="191">
        <f>ROUND(I545*H545,2)</f>
        <v>0</v>
      </c>
      <c r="BL545" s="18" t="s">
        <v>296</v>
      </c>
      <c r="BM545" s="190" t="s">
        <v>1614</v>
      </c>
    </row>
    <row r="546" s="2" customFormat="1">
      <c r="A546" s="37"/>
      <c r="B546" s="38"/>
      <c r="C546" s="37"/>
      <c r="D546" s="192" t="s">
        <v>167</v>
      </c>
      <c r="E546" s="37"/>
      <c r="F546" s="193" t="s">
        <v>1615</v>
      </c>
      <c r="G546" s="37"/>
      <c r="H546" s="37"/>
      <c r="I546" s="194"/>
      <c r="J546" s="37"/>
      <c r="K546" s="37"/>
      <c r="L546" s="38"/>
      <c r="M546" s="195"/>
      <c r="N546" s="196"/>
      <c r="O546" s="76"/>
      <c r="P546" s="76"/>
      <c r="Q546" s="76"/>
      <c r="R546" s="76"/>
      <c r="S546" s="76"/>
      <c r="T546" s="77"/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T546" s="18" t="s">
        <v>167</v>
      </c>
      <c r="AU546" s="18" t="s">
        <v>89</v>
      </c>
    </row>
    <row r="547" s="2" customFormat="1" ht="16.5" customHeight="1">
      <c r="A547" s="37"/>
      <c r="B547" s="178"/>
      <c r="C547" s="179" t="s">
        <v>1616</v>
      </c>
      <c r="D547" s="179" t="s">
        <v>162</v>
      </c>
      <c r="E547" s="180" t="s">
        <v>1617</v>
      </c>
      <c r="F547" s="181" t="s">
        <v>1618</v>
      </c>
      <c r="G547" s="182" t="s">
        <v>1591</v>
      </c>
      <c r="H547" s="183">
        <v>10</v>
      </c>
      <c r="I547" s="184"/>
      <c r="J547" s="185">
        <f>ROUND(I547*H547,2)</f>
        <v>0</v>
      </c>
      <c r="K547" s="181" t="s">
        <v>1</v>
      </c>
      <c r="L547" s="38"/>
      <c r="M547" s="186" t="s">
        <v>1</v>
      </c>
      <c r="N547" s="187" t="s">
        <v>47</v>
      </c>
      <c r="O547" s="76"/>
      <c r="P547" s="188">
        <f>O547*H547</f>
        <v>0</v>
      </c>
      <c r="Q547" s="188">
        <v>0</v>
      </c>
      <c r="R547" s="188">
        <f>Q547*H547</f>
        <v>0</v>
      </c>
      <c r="S547" s="188">
        <v>0</v>
      </c>
      <c r="T547" s="189">
        <f>S547*H547</f>
        <v>0</v>
      </c>
      <c r="U547" s="37"/>
      <c r="V547" s="37"/>
      <c r="W547" s="37"/>
      <c r="X547" s="37"/>
      <c r="Y547" s="37"/>
      <c r="Z547" s="37"/>
      <c r="AA547" s="37"/>
      <c r="AB547" s="37"/>
      <c r="AC547" s="37"/>
      <c r="AD547" s="37"/>
      <c r="AE547" s="37"/>
      <c r="AR547" s="190" t="s">
        <v>296</v>
      </c>
      <c r="AT547" s="190" t="s">
        <v>162</v>
      </c>
      <c r="AU547" s="190" t="s">
        <v>89</v>
      </c>
      <c r="AY547" s="18" t="s">
        <v>160</v>
      </c>
      <c r="BE547" s="191">
        <f>IF(N547="základní",J547,0)</f>
        <v>0</v>
      </c>
      <c r="BF547" s="191">
        <f>IF(N547="snížená",J547,0)</f>
        <v>0</v>
      </c>
      <c r="BG547" s="191">
        <f>IF(N547="zákl. přenesená",J547,0)</f>
        <v>0</v>
      </c>
      <c r="BH547" s="191">
        <f>IF(N547="sníž. přenesená",J547,0)</f>
        <v>0</v>
      </c>
      <c r="BI547" s="191">
        <f>IF(N547="nulová",J547,0)</f>
        <v>0</v>
      </c>
      <c r="BJ547" s="18" t="s">
        <v>89</v>
      </c>
      <c r="BK547" s="191">
        <f>ROUND(I547*H547,2)</f>
        <v>0</v>
      </c>
      <c r="BL547" s="18" t="s">
        <v>296</v>
      </c>
      <c r="BM547" s="190" t="s">
        <v>1619</v>
      </c>
    </row>
    <row r="548" s="2" customFormat="1">
      <c r="A548" s="37"/>
      <c r="B548" s="38"/>
      <c r="C548" s="37"/>
      <c r="D548" s="192" t="s">
        <v>167</v>
      </c>
      <c r="E548" s="37"/>
      <c r="F548" s="193" t="s">
        <v>1620</v>
      </c>
      <c r="G548" s="37"/>
      <c r="H548" s="37"/>
      <c r="I548" s="194"/>
      <c r="J548" s="37"/>
      <c r="K548" s="37"/>
      <c r="L548" s="38"/>
      <c r="M548" s="197"/>
      <c r="N548" s="198"/>
      <c r="O548" s="199"/>
      <c r="P548" s="199"/>
      <c r="Q548" s="199"/>
      <c r="R548" s="199"/>
      <c r="S548" s="199"/>
      <c r="T548" s="200"/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T548" s="18" t="s">
        <v>167</v>
      </c>
      <c r="AU548" s="18" t="s">
        <v>89</v>
      </c>
    </row>
    <row r="549" s="2" customFormat="1" ht="6.96" customHeight="1">
      <c r="A549" s="37"/>
      <c r="B549" s="59"/>
      <c r="C549" s="60"/>
      <c r="D549" s="60"/>
      <c r="E549" s="60"/>
      <c r="F549" s="60"/>
      <c r="G549" s="60"/>
      <c r="H549" s="60"/>
      <c r="I549" s="60"/>
      <c r="J549" s="60"/>
      <c r="K549" s="60"/>
      <c r="L549" s="38"/>
      <c r="M549" s="37"/>
      <c r="O549" s="37"/>
      <c r="P549" s="37"/>
      <c r="Q549" s="37"/>
      <c r="R549" s="37"/>
      <c r="S549" s="37"/>
      <c r="T549" s="37"/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</row>
  </sheetData>
  <autoFilter ref="C134:K54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3:H123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111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91</v>
      </c>
    </row>
    <row r="4" s="1" customFormat="1" ht="24.96" customHeight="1">
      <c r="B4" s="21"/>
      <c r="D4" s="22" t="s">
        <v>131</v>
      </c>
      <c r="L4" s="21"/>
      <c r="M4" s="12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6.25" customHeight="1">
      <c r="B7" s="21"/>
      <c r="E7" s="128" t="str">
        <f>'Rekapitulace stavby'!K6</f>
        <v>SOŠ, SOU a ZŠ Třešť - oprava kotelny a rozvodů ÚT na hlavní budově v Černovicích</v>
      </c>
      <c r="F7" s="31"/>
      <c r="G7" s="31"/>
      <c r="H7" s="31"/>
      <c r="L7" s="21"/>
    </row>
    <row r="8" s="1" customFormat="1" ht="12" customHeight="1">
      <c r="B8" s="21"/>
      <c r="D8" s="31" t="s">
        <v>132</v>
      </c>
      <c r="L8" s="21"/>
    </row>
    <row r="9" s="2" customFormat="1" ht="16.5" customHeight="1">
      <c r="A9" s="37"/>
      <c r="B9" s="38"/>
      <c r="C9" s="37"/>
      <c r="D9" s="37"/>
      <c r="E9" s="128" t="s">
        <v>228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134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30" customHeight="1">
      <c r="A11" s="37"/>
      <c r="B11" s="38"/>
      <c r="C11" s="37"/>
      <c r="D11" s="37"/>
      <c r="E11" s="66" t="s">
        <v>1621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19</v>
      </c>
      <c r="G13" s="37"/>
      <c r="H13" s="37"/>
      <c r="I13" s="31" t="s">
        <v>20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21</v>
      </c>
      <c r="E14" s="37"/>
      <c r="F14" s="26" t="s">
        <v>22</v>
      </c>
      <c r="G14" s="37"/>
      <c r="H14" s="37"/>
      <c r="I14" s="31" t="s">
        <v>23</v>
      </c>
      <c r="J14" s="68" t="str">
        <f>'Rekapitulace stavby'!AN8</f>
        <v>28. 4. 2023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25</v>
      </c>
      <c r="E16" s="37"/>
      <c r="F16" s="37"/>
      <c r="G16" s="37"/>
      <c r="H16" s="37"/>
      <c r="I16" s="31" t="s">
        <v>26</v>
      </c>
      <c r="J16" s="26" t="s">
        <v>27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28</v>
      </c>
      <c r="F17" s="37"/>
      <c r="G17" s="37"/>
      <c r="H17" s="37"/>
      <c r="I17" s="31" t="s">
        <v>29</v>
      </c>
      <c r="J17" s="26" t="s">
        <v>30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31</v>
      </c>
      <c r="E19" s="37"/>
      <c r="F19" s="37"/>
      <c r="G19" s="37"/>
      <c r="H19" s="37"/>
      <c r="I19" s="31" t="s">
        <v>26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29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33</v>
      </c>
      <c r="E22" s="37"/>
      <c r="F22" s="37"/>
      <c r="G22" s="37"/>
      <c r="H22" s="37"/>
      <c r="I22" s="31" t="s">
        <v>26</v>
      </c>
      <c r="J22" s="26" t="s">
        <v>34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35</v>
      </c>
      <c r="F23" s="37"/>
      <c r="G23" s="37"/>
      <c r="H23" s="37"/>
      <c r="I23" s="31" t="s">
        <v>29</v>
      </c>
      <c r="J23" s="26" t="s">
        <v>36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38</v>
      </c>
      <c r="E25" s="37"/>
      <c r="F25" s="37"/>
      <c r="G25" s="37"/>
      <c r="H25" s="37"/>
      <c r="I25" s="31" t="s">
        <v>26</v>
      </c>
      <c r="J25" s="26" t="str">
        <f>IF('Rekapitulace stavby'!AN19="","",'Rekapitulace stavby'!AN19)</f>
        <v/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tr">
        <f>IF('Rekapitulace stavby'!E20="","",'Rekapitulace stavby'!E20)</f>
        <v xml:space="preserve"> </v>
      </c>
      <c r="F26" s="37"/>
      <c r="G26" s="37"/>
      <c r="H26" s="37"/>
      <c r="I26" s="31" t="s">
        <v>29</v>
      </c>
      <c r="J26" s="26" t="str">
        <f>IF('Rekapitulace stavby'!AN20="","",'Rekapitulace stavby'!AN20)</f>
        <v/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40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298.5" customHeight="1">
      <c r="A29" s="129"/>
      <c r="B29" s="130"/>
      <c r="C29" s="129"/>
      <c r="D29" s="129"/>
      <c r="E29" s="35" t="s">
        <v>792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2" t="s">
        <v>42</v>
      </c>
      <c r="E32" s="37"/>
      <c r="F32" s="37"/>
      <c r="G32" s="37"/>
      <c r="H32" s="37"/>
      <c r="I32" s="37"/>
      <c r="J32" s="95">
        <f>ROUND(J132,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44</v>
      </c>
      <c r="G34" s="37"/>
      <c r="H34" s="37"/>
      <c r="I34" s="42" t="s">
        <v>43</v>
      </c>
      <c r="J34" s="42" t="s">
        <v>45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3" t="s">
        <v>46</v>
      </c>
      <c r="E35" s="31" t="s">
        <v>47</v>
      </c>
      <c r="F35" s="134">
        <f>ROUND((SUM(BE132:BE288)),  2)</f>
        <v>0</v>
      </c>
      <c r="G35" s="37"/>
      <c r="H35" s="37"/>
      <c r="I35" s="135">
        <v>0.20999999999999999</v>
      </c>
      <c r="J35" s="134">
        <f>ROUND(((SUM(BE132:BE288))*I35),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48</v>
      </c>
      <c r="F36" s="134">
        <f>ROUND((SUM(BF132:BF288)),  2)</f>
        <v>0</v>
      </c>
      <c r="G36" s="37"/>
      <c r="H36" s="37"/>
      <c r="I36" s="135">
        <v>0.14999999999999999</v>
      </c>
      <c r="J36" s="134">
        <f>ROUND(((SUM(BF132:BF288))*I36),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49</v>
      </c>
      <c r="F37" s="134">
        <f>ROUND((SUM(BG132:BG288)),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50</v>
      </c>
      <c r="F38" s="134">
        <f>ROUND((SUM(BH132:BH288)),  2)</f>
        <v>0</v>
      </c>
      <c r="G38" s="37"/>
      <c r="H38" s="37"/>
      <c r="I38" s="135">
        <v>0.14999999999999999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51</v>
      </c>
      <c r="F39" s="134">
        <f>ROUND((SUM(BI132:BI288)),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6"/>
      <c r="D41" s="137" t="s">
        <v>52</v>
      </c>
      <c r="E41" s="80"/>
      <c r="F41" s="80"/>
      <c r="G41" s="138" t="s">
        <v>53</v>
      </c>
      <c r="H41" s="139" t="s">
        <v>54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55</v>
      </c>
      <c r="E50" s="56"/>
      <c r="F50" s="56"/>
      <c r="G50" s="55" t="s">
        <v>56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57</v>
      </c>
      <c r="E61" s="40"/>
      <c r="F61" s="142" t="s">
        <v>58</v>
      </c>
      <c r="G61" s="57" t="s">
        <v>57</v>
      </c>
      <c r="H61" s="40"/>
      <c r="I61" s="40"/>
      <c r="J61" s="143" t="s">
        <v>58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59</v>
      </c>
      <c r="E65" s="58"/>
      <c r="F65" s="58"/>
      <c r="G65" s="55" t="s">
        <v>60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57</v>
      </c>
      <c r="E76" s="40"/>
      <c r="F76" s="142" t="s">
        <v>58</v>
      </c>
      <c r="G76" s="57" t="s">
        <v>57</v>
      </c>
      <c r="H76" s="40"/>
      <c r="I76" s="40"/>
      <c r="J76" s="143" t="s">
        <v>58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137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7"/>
      <c r="D85" s="37"/>
      <c r="E85" s="128" t="str">
        <f>E7</f>
        <v>SOŠ, SOU a ZŠ Třešť - oprava kotelny a rozvodů ÚT na hlavní budově v Černovicích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132</v>
      </c>
      <c r="L86" s="21"/>
    </row>
    <row r="87" s="2" customFormat="1" ht="16.5" customHeight="1">
      <c r="A87" s="37"/>
      <c r="B87" s="38"/>
      <c r="C87" s="37"/>
      <c r="D87" s="37"/>
      <c r="E87" s="128" t="s">
        <v>228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134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30" customHeight="1">
      <c r="A89" s="37"/>
      <c r="B89" s="38"/>
      <c r="C89" s="37"/>
      <c r="D89" s="37"/>
      <c r="E89" s="66" t="str">
        <f>E11</f>
        <v>01A_2 - Zařízení pro vytápění a ochlazování staveb - INTERNÁT (3.NP SO-01)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7"/>
      <c r="E91" s="37"/>
      <c r="F91" s="26" t="str">
        <f>F14</f>
        <v>Černovice, Mariánské náměstí</v>
      </c>
      <c r="G91" s="37"/>
      <c r="H91" s="37"/>
      <c r="I91" s="31" t="s">
        <v>23</v>
      </c>
      <c r="J91" s="68" t="str">
        <f>IF(J14="","",J14)</f>
        <v>28. 4. 2023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31" t="s">
        <v>25</v>
      </c>
      <c r="D93" s="37"/>
      <c r="E93" s="37"/>
      <c r="F93" s="26" t="str">
        <f>E17</f>
        <v>Kraj Vysočina</v>
      </c>
      <c r="G93" s="37"/>
      <c r="H93" s="37"/>
      <c r="I93" s="31" t="s">
        <v>33</v>
      </c>
      <c r="J93" s="35" t="str">
        <f>E23</f>
        <v>PROJEKT CENTRUM NOVA s.r.o.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31</v>
      </c>
      <c r="D94" s="37"/>
      <c r="E94" s="37"/>
      <c r="F94" s="26" t="str">
        <f>IF(E20="","",E20)</f>
        <v>Vyplň údaj</v>
      </c>
      <c r="G94" s="37"/>
      <c r="H94" s="37"/>
      <c r="I94" s="31" t="s">
        <v>38</v>
      </c>
      <c r="J94" s="35" t="str">
        <f>E26</f>
        <v xml:space="preserve"> 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138</v>
      </c>
      <c r="D96" s="136"/>
      <c r="E96" s="136"/>
      <c r="F96" s="136"/>
      <c r="G96" s="136"/>
      <c r="H96" s="136"/>
      <c r="I96" s="136"/>
      <c r="J96" s="145" t="s">
        <v>139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140</v>
      </c>
      <c r="D98" s="37"/>
      <c r="E98" s="37"/>
      <c r="F98" s="37"/>
      <c r="G98" s="37"/>
      <c r="H98" s="37"/>
      <c r="I98" s="37"/>
      <c r="J98" s="95">
        <f>J132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141</v>
      </c>
    </row>
    <row r="99" s="9" customFormat="1" ht="24.96" customHeight="1">
      <c r="A99" s="9"/>
      <c r="B99" s="147"/>
      <c r="C99" s="9"/>
      <c r="D99" s="148" t="s">
        <v>231</v>
      </c>
      <c r="E99" s="149"/>
      <c r="F99" s="149"/>
      <c r="G99" s="149"/>
      <c r="H99" s="149"/>
      <c r="I99" s="149"/>
      <c r="J99" s="150">
        <f>J133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1"/>
      <c r="C100" s="10"/>
      <c r="D100" s="152" t="s">
        <v>233</v>
      </c>
      <c r="E100" s="153"/>
      <c r="F100" s="153"/>
      <c r="G100" s="153"/>
      <c r="H100" s="153"/>
      <c r="I100" s="153"/>
      <c r="J100" s="154">
        <f>J134</f>
        <v>0</v>
      </c>
      <c r="K100" s="10"/>
      <c r="L100" s="15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47"/>
      <c r="C101" s="9"/>
      <c r="D101" s="148" t="s">
        <v>235</v>
      </c>
      <c r="E101" s="149"/>
      <c r="F101" s="149"/>
      <c r="G101" s="149"/>
      <c r="H101" s="149"/>
      <c r="I101" s="149"/>
      <c r="J101" s="150">
        <f>J146</f>
        <v>0</v>
      </c>
      <c r="K101" s="9"/>
      <c r="L101" s="14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1"/>
      <c r="C102" s="10"/>
      <c r="D102" s="152" t="s">
        <v>793</v>
      </c>
      <c r="E102" s="153"/>
      <c r="F102" s="153"/>
      <c r="G102" s="153"/>
      <c r="H102" s="153"/>
      <c r="I102" s="153"/>
      <c r="J102" s="154">
        <f>J147</f>
        <v>0</v>
      </c>
      <c r="K102" s="10"/>
      <c r="L102" s="15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1"/>
      <c r="C103" s="10"/>
      <c r="D103" s="152" t="s">
        <v>796</v>
      </c>
      <c r="E103" s="153"/>
      <c r="F103" s="153"/>
      <c r="G103" s="153"/>
      <c r="H103" s="153"/>
      <c r="I103" s="153"/>
      <c r="J103" s="154">
        <f>J156</f>
        <v>0</v>
      </c>
      <c r="K103" s="10"/>
      <c r="L103" s="15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1"/>
      <c r="C104" s="10"/>
      <c r="D104" s="152" t="s">
        <v>797</v>
      </c>
      <c r="E104" s="153"/>
      <c r="F104" s="153"/>
      <c r="G104" s="153"/>
      <c r="H104" s="153"/>
      <c r="I104" s="153"/>
      <c r="J104" s="154">
        <f>J213</f>
        <v>0</v>
      </c>
      <c r="K104" s="10"/>
      <c r="L104" s="15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1"/>
      <c r="C105" s="10"/>
      <c r="D105" s="152" t="s">
        <v>1622</v>
      </c>
      <c r="E105" s="153"/>
      <c r="F105" s="153"/>
      <c r="G105" s="153"/>
      <c r="H105" s="153"/>
      <c r="I105" s="153"/>
      <c r="J105" s="154">
        <f>J232</f>
        <v>0</v>
      </c>
      <c r="K105" s="10"/>
      <c r="L105" s="15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1"/>
      <c r="C106" s="10"/>
      <c r="D106" s="152" t="s">
        <v>237</v>
      </c>
      <c r="E106" s="153"/>
      <c r="F106" s="153"/>
      <c r="G106" s="153"/>
      <c r="H106" s="153"/>
      <c r="I106" s="153"/>
      <c r="J106" s="154">
        <f>J255</f>
        <v>0</v>
      </c>
      <c r="K106" s="10"/>
      <c r="L106" s="15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47"/>
      <c r="C107" s="9"/>
      <c r="D107" s="148" t="s">
        <v>799</v>
      </c>
      <c r="E107" s="149"/>
      <c r="F107" s="149"/>
      <c r="G107" s="149"/>
      <c r="H107" s="149"/>
      <c r="I107" s="149"/>
      <c r="J107" s="150">
        <f>J261</f>
        <v>0</v>
      </c>
      <c r="K107" s="9"/>
      <c r="L107" s="147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51"/>
      <c r="C108" s="10"/>
      <c r="D108" s="152" t="s">
        <v>800</v>
      </c>
      <c r="E108" s="153"/>
      <c r="F108" s="153"/>
      <c r="G108" s="153"/>
      <c r="H108" s="153"/>
      <c r="I108" s="153"/>
      <c r="J108" s="154">
        <f>J262</f>
        <v>0</v>
      </c>
      <c r="K108" s="10"/>
      <c r="L108" s="15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47"/>
      <c r="C109" s="9"/>
      <c r="D109" s="148" t="s">
        <v>1623</v>
      </c>
      <c r="E109" s="149"/>
      <c r="F109" s="149"/>
      <c r="G109" s="149"/>
      <c r="H109" s="149"/>
      <c r="I109" s="149"/>
      <c r="J109" s="150">
        <f>J269</f>
        <v>0</v>
      </c>
      <c r="K109" s="9"/>
      <c r="L109" s="147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47"/>
      <c r="C110" s="9"/>
      <c r="D110" s="148" t="s">
        <v>142</v>
      </c>
      <c r="E110" s="149"/>
      <c r="F110" s="149"/>
      <c r="G110" s="149"/>
      <c r="H110" s="149"/>
      <c r="I110" s="149"/>
      <c r="J110" s="150">
        <f>J272</f>
        <v>0</v>
      </c>
      <c r="K110" s="9"/>
      <c r="L110" s="147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37"/>
      <c r="B111" s="38"/>
      <c r="C111" s="37"/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59"/>
      <c r="C112" s="60"/>
      <c r="D112" s="60"/>
      <c r="E112" s="60"/>
      <c r="F112" s="60"/>
      <c r="G112" s="60"/>
      <c r="H112" s="60"/>
      <c r="I112" s="60"/>
      <c r="J112" s="60"/>
      <c r="K112" s="60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6" s="2" customFormat="1" ht="6.96" customHeight="1">
      <c r="A116" s="37"/>
      <c r="B116" s="61"/>
      <c r="C116" s="62"/>
      <c r="D116" s="62"/>
      <c r="E116" s="62"/>
      <c r="F116" s="62"/>
      <c r="G116" s="62"/>
      <c r="H116" s="62"/>
      <c r="I116" s="62"/>
      <c r="J116" s="62"/>
      <c r="K116" s="62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4.96" customHeight="1">
      <c r="A117" s="37"/>
      <c r="B117" s="38"/>
      <c r="C117" s="22" t="s">
        <v>144</v>
      </c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16</v>
      </c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26.25" customHeight="1">
      <c r="A120" s="37"/>
      <c r="B120" s="38"/>
      <c r="C120" s="37"/>
      <c r="D120" s="37"/>
      <c r="E120" s="128" t="str">
        <f>E7</f>
        <v>SOŠ, SOU a ZŠ Třešť - oprava kotelny a rozvodů ÚT na hlavní budově v Černovicích</v>
      </c>
      <c r="F120" s="31"/>
      <c r="G120" s="31"/>
      <c r="H120" s="31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" customFormat="1" ht="12" customHeight="1">
      <c r="B121" s="21"/>
      <c r="C121" s="31" t="s">
        <v>132</v>
      </c>
      <c r="L121" s="21"/>
    </row>
    <row r="122" s="2" customFormat="1" ht="16.5" customHeight="1">
      <c r="A122" s="37"/>
      <c r="B122" s="38"/>
      <c r="C122" s="37"/>
      <c r="D122" s="37"/>
      <c r="E122" s="128" t="s">
        <v>228</v>
      </c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134</v>
      </c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30" customHeight="1">
      <c r="A124" s="37"/>
      <c r="B124" s="38"/>
      <c r="C124" s="37"/>
      <c r="D124" s="37"/>
      <c r="E124" s="66" t="str">
        <f>E11</f>
        <v>01A_2 - Zařízení pro vytápění a ochlazování staveb - INTERNÁT (3.NP SO-01)</v>
      </c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7"/>
      <c r="D125" s="37"/>
      <c r="E125" s="37"/>
      <c r="F125" s="37"/>
      <c r="G125" s="37"/>
      <c r="H125" s="37"/>
      <c r="I125" s="37"/>
      <c r="J125" s="37"/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2" customHeight="1">
      <c r="A126" s="37"/>
      <c r="B126" s="38"/>
      <c r="C126" s="31" t="s">
        <v>21</v>
      </c>
      <c r="D126" s="37"/>
      <c r="E126" s="37"/>
      <c r="F126" s="26" t="str">
        <f>F14</f>
        <v>Černovice, Mariánské náměstí</v>
      </c>
      <c r="G126" s="37"/>
      <c r="H126" s="37"/>
      <c r="I126" s="31" t="s">
        <v>23</v>
      </c>
      <c r="J126" s="68" t="str">
        <f>IF(J14="","",J14)</f>
        <v>28. 4. 2023</v>
      </c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6.96" customHeight="1">
      <c r="A127" s="37"/>
      <c r="B127" s="38"/>
      <c r="C127" s="37"/>
      <c r="D127" s="37"/>
      <c r="E127" s="37"/>
      <c r="F127" s="37"/>
      <c r="G127" s="37"/>
      <c r="H127" s="37"/>
      <c r="I127" s="37"/>
      <c r="J127" s="37"/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25.65" customHeight="1">
      <c r="A128" s="37"/>
      <c r="B128" s="38"/>
      <c r="C128" s="31" t="s">
        <v>25</v>
      </c>
      <c r="D128" s="37"/>
      <c r="E128" s="37"/>
      <c r="F128" s="26" t="str">
        <f>E17</f>
        <v>Kraj Vysočina</v>
      </c>
      <c r="G128" s="37"/>
      <c r="H128" s="37"/>
      <c r="I128" s="31" t="s">
        <v>33</v>
      </c>
      <c r="J128" s="35" t="str">
        <f>E23</f>
        <v>PROJEKT CENTRUM NOVA s.r.o.</v>
      </c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5.15" customHeight="1">
      <c r="A129" s="37"/>
      <c r="B129" s="38"/>
      <c r="C129" s="31" t="s">
        <v>31</v>
      </c>
      <c r="D129" s="37"/>
      <c r="E129" s="37"/>
      <c r="F129" s="26" t="str">
        <f>IF(E20="","",E20)</f>
        <v>Vyplň údaj</v>
      </c>
      <c r="G129" s="37"/>
      <c r="H129" s="37"/>
      <c r="I129" s="31" t="s">
        <v>38</v>
      </c>
      <c r="J129" s="35" t="str">
        <f>E26</f>
        <v xml:space="preserve"> </v>
      </c>
      <c r="K129" s="37"/>
      <c r="L129" s="54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0.32" customHeight="1">
      <c r="A130" s="37"/>
      <c r="B130" s="38"/>
      <c r="C130" s="37"/>
      <c r="D130" s="37"/>
      <c r="E130" s="37"/>
      <c r="F130" s="37"/>
      <c r="G130" s="37"/>
      <c r="H130" s="37"/>
      <c r="I130" s="37"/>
      <c r="J130" s="37"/>
      <c r="K130" s="37"/>
      <c r="L130" s="54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11" customFormat="1" ht="29.28" customHeight="1">
      <c r="A131" s="155"/>
      <c r="B131" s="156"/>
      <c r="C131" s="157" t="s">
        <v>145</v>
      </c>
      <c r="D131" s="158" t="s">
        <v>67</v>
      </c>
      <c r="E131" s="158" t="s">
        <v>63</v>
      </c>
      <c r="F131" s="158" t="s">
        <v>64</v>
      </c>
      <c r="G131" s="158" t="s">
        <v>146</v>
      </c>
      <c r="H131" s="158" t="s">
        <v>147</v>
      </c>
      <c r="I131" s="158" t="s">
        <v>148</v>
      </c>
      <c r="J131" s="158" t="s">
        <v>139</v>
      </c>
      <c r="K131" s="159" t="s">
        <v>149</v>
      </c>
      <c r="L131" s="160"/>
      <c r="M131" s="85" t="s">
        <v>1</v>
      </c>
      <c r="N131" s="86" t="s">
        <v>46</v>
      </c>
      <c r="O131" s="86" t="s">
        <v>150</v>
      </c>
      <c r="P131" s="86" t="s">
        <v>151</v>
      </c>
      <c r="Q131" s="86" t="s">
        <v>152</v>
      </c>
      <c r="R131" s="86" t="s">
        <v>153</v>
      </c>
      <c r="S131" s="86" t="s">
        <v>154</v>
      </c>
      <c r="T131" s="87" t="s">
        <v>155</v>
      </c>
      <c r="U131" s="155"/>
      <c r="V131" s="155"/>
      <c r="W131" s="155"/>
      <c r="X131" s="155"/>
      <c r="Y131" s="155"/>
      <c r="Z131" s="155"/>
      <c r="AA131" s="155"/>
      <c r="AB131" s="155"/>
      <c r="AC131" s="155"/>
      <c r="AD131" s="155"/>
      <c r="AE131" s="155"/>
    </row>
    <row r="132" s="2" customFormat="1" ht="22.8" customHeight="1">
      <c r="A132" s="37"/>
      <c r="B132" s="38"/>
      <c r="C132" s="92" t="s">
        <v>156</v>
      </c>
      <c r="D132" s="37"/>
      <c r="E132" s="37"/>
      <c r="F132" s="37"/>
      <c r="G132" s="37"/>
      <c r="H132" s="37"/>
      <c r="I132" s="37"/>
      <c r="J132" s="161">
        <f>BK132</f>
        <v>0</v>
      </c>
      <c r="K132" s="37"/>
      <c r="L132" s="38"/>
      <c r="M132" s="88"/>
      <c r="N132" s="72"/>
      <c r="O132" s="89"/>
      <c r="P132" s="162">
        <f>P133+P146+P261+P269+P272</f>
        <v>0</v>
      </c>
      <c r="Q132" s="89"/>
      <c r="R132" s="162">
        <f>R133+R146+R261+R269+R272</f>
        <v>0.73677000000000004</v>
      </c>
      <c r="S132" s="89"/>
      <c r="T132" s="163">
        <f>T133+T146+T261+T269+T272</f>
        <v>0.64409150000000004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8" t="s">
        <v>81</v>
      </c>
      <c r="AU132" s="18" t="s">
        <v>141</v>
      </c>
      <c r="BK132" s="164">
        <f>BK133+BK146+BK261+BK269+BK272</f>
        <v>0</v>
      </c>
    </row>
    <row r="133" s="12" customFormat="1" ht="25.92" customHeight="1">
      <c r="A133" s="12"/>
      <c r="B133" s="165"/>
      <c r="C133" s="12"/>
      <c r="D133" s="166" t="s">
        <v>81</v>
      </c>
      <c r="E133" s="167" t="s">
        <v>239</v>
      </c>
      <c r="F133" s="167" t="s">
        <v>240</v>
      </c>
      <c r="G133" s="12"/>
      <c r="H133" s="12"/>
      <c r="I133" s="168"/>
      <c r="J133" s="169">
        <f>BK133</f>
        <v>0</v>
      </c>
      <c r="K133" s="12"/>
      <c r="L133" s="165"/>
      <c r="M133" s="170"/>
      <c r="N133" s="171"/>
      <c r="O133" s="171"/>
      <c r="P133" s="172">
        <f>P134</f>
        <v>0</v>
      </c>
      <c r="Q133" s="171"/>
      <c r="R133" s="172">
        <f>R134</f>
        <v>0</v>
      </c>
      <c r="S133" s="171"/>
      <c r="T133" s="173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66" t="s">
        <v>89</v>
      </c>
      <c r="AT133" s="174" t="s">
        <v>81</v>
      </c>
      <c r="AU133" s="174" t="s">
        <v>82</v>
      </c>
      <c r="AY133" s="166" t="s">
        <v>160</v>
      </c>
      <c r="BK133" s="175">
        <f>BK134</f>
        <v>0</v>
      </c>
    </row>
    <row r="134" s="12" customFormat="1" ht="22.8" customHeight="1">
      <c r="A134" s="12"/>
      <c r="B134" s="165"/>
      <c r="C134" s="12"/>
      <c r="D134" s="166" t="s">
        <v>81</v>
      </c>
      <c r="E134" s="176" t="s">
        <v>355</v>
      </c>
      <c r="F134" s="176" t="s">
        <v>356</v>
      </c>
      <c r="G134" s="12"/>
      <c r="H134" s="12"/>
      <c r="I134" s="168"/>
      <c r="J134" s="177">
        <f>BK134</f>
        <v>0</v>
      </c>
      <c r="K134" s="12"/>
      <c r="L134" s="165"/>
      <c r="M134" s="170"/>
      <c r="N134" s="171"/>
      <c r="O134" s="171"/>
      <c r="P134" s="172">
        <f>SUM(P135:P145)</f>
        <v>0</v>
      </c>
      <c r="Q134" s="171"/>
      <c r="R134" s="172">
        <f>SUM(R135:R145)</f>
        <v>0</v>
      </c>
      <c r="S134" s="171"/>
      <c r="T134" s="173">
        <f>SUM(T135:T145)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6" t="s">
        <v>89</v>
      </c>
      <c r="AT134" s="174" t="s">
        <v>81</v>
      </c>
      <c r="AU134" s="174" t="s">
        <v>89</v>
      </c>
      <c r="AY134" s="166" t="s">
        <v>160</v>
      </c>
      <c r="BK134" s="175">
        <f>SUM(BK135:BK145)</f>
        <v>0</v>
      </c>
    </row>
    <row r="135" s="2" customFormat="1" ht="24.15" customHeight="1">
      <c r="A135" s="37"/>
      <c r="B135" s="178"/>
      <c r="C135" s="179" t="s">
        <v>89</v>
      </c>
      <c r="D135" s="179" t="s">
        <v>162</v>
      </c>
      <c r="E135" s="180" t="s">
        <v>1624</v>
      </c>
      <c r="F135" s="181" t="s">
        <v>1625</v>
      </c>
      <c r="G135" s="182" t="s">
        <v>360</v>
      </c>
      <c r="H135" s="183">
        <v>0.64400000000000002</v>
      </c>
      <c r="I135" s="184"/>
      <c r="J135" s="185">
        <f>ROUND(I135*H135,2)</f>
        <v>0</v>
      </c>
      <c r="K135" s="181" t="s">
        <v>245</v>
      </c>
      <c r="L135" s="38"/>
      <c r="M135" s="186" t="s">
        <v>1</v>
      </c>
      <c r="N135" s="187" t="s">
        <v>47</v>
      </c>
      <c r="O135" s="76"/>
      <c r="P135" s="188">
        <f>O135*H135</f>
        <v>0</v>
      </c>
      <c r="Q135" s="188">
        <v>0</v>
      </c>
      <c r="R135" s="188">
        <f>Q135*H135</f>
        <v>0</v>
      </c>
      <c r="S135" s="188">
        <v>0</v>
      </c>
      <c r="T135" s="18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0" t="s">
        <v>159</v>
      </c>
      <c r="AT135" s="190" t="s">
        <v>162</v>
      </c>
      <c r="AU135" s="190" t="s">
        <v>91</v>
      </c>
      <c r="AY135" s="18" t="s">
        <v>160</v>
      </c>
      <c r="BE135" s="191">
        <f>IF(N135="základní",J135,0)</f>
        <v>0</v>
      </c>
      <c r="BF135" s="191">
        <f>IF(N135="snížená",J135,0)</f>
        <v>0</v>
      </c>
      <c r="BG135" s="191">
        <f>IF(N135="zákl. přenesená",J135,0)</f>
        <v>0</v>
      </c>
      <c r="BH135" s="191">
        <f>IF(N135="sníž. přenesená",J135,0)</f>
        <v>0</v>
      </c>
      <c r="BI135" s="191">
        <f>IF(N135="nulová",J135,0)</f>
        <v>0</v>
      </c>
      <c r="BJ135" s="18" t="s">
        <v>89</v>
      </c>
      <c r="BK135" s="191">
        <f>ROUND(I135*H135,2)</f>
        <v>0</v>
      </c>
      <c r="BL135" s="18" t="s">
        <v>159</v>
      </c>
      <c r="BM135" s="190" t="s">
        <v>1626</v>
      </c>
    </row>
    <row r="136" s="2" customFormat="1">
      <c r="A136" s="37"/>
      <c r="B136" s="38"/>
      <c r="C136" s="37"/>
      <c r="D136" s="192" t="s">
        <v>167</v>
      </c>
      <c r="E136" s="37"/>
      <c r="F136" s="193" t="s">
        <v>1627</v>
      </c>
      <c r="G136" s="37"/>
      <c r="H136" s="37"/>
      <c r="I136" s="194"/>
      <c r="J136" s="37"/>
      <c r="K136" s="37"/>
      <c r="L136" s="38"/>
      <c r="M136" s="195"/>
      <c r="N136" s="196"/>
      <c r="O136" s="76"/>
      <c r="P136" s="76"/>
      <c r="Q136" s="76"/>
      <c r="R136" s="76"/>
      <c r="S136" s="76"/>
      <c r="T136" s="7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8" t="s">
        <v>167</v>
      </c>
      <c r="AU136" s="18" t="s">
        <v>91</v>
      </c>
    </row>
    <row r="137" s="2" customFormat="1" ht="24.15" customHeight="1">
      <c r="A137" s="37"/>
      <c r="B137" s="178"/>
      <c r="C137" s="179" t="s">
        <v>91</v>
      </c>
      <c r="D137" s="179" t="s">
        <v>162</v>
      </c>
      <c r="E137" s="180" t="s">
        <v>364</v>
      </c>
      <c r="F137" s="181" t="s">
        <v>365</v>
      </c>
      <c r="G137" s="182" t="s">
        <v>360</v>
      </c>
      <c r="H137" s="183">
        <v>0.64400000000000002</v>
      </c>
      <c r="I137" s="184"/>
      <c r="J137" s="185">
        <f>ROUND(I137*H137,2)</f>
        <v>0</v>
      </c>
      <c r="K137" s="181" t="s">
        <v>245</v>
      </c>
      <c r="L137" s="38"/>
      <c r="M137" s="186" t="s">
        <v>1</v>
      </c>
      <c r="N137" s="187" t="s">
        <v>47</v>
      </c>
      <c r="O137" s="76"/>
      <c r="P137" s="188">
        <f>O137*H137</f>
        <v>0</v>
      </c>
      <c r="Q137" s="188">
        <v>0</v>
      </c>
      <c r="R137" s="188">
        <f>Q137*H137</f>
        <v>0</v>
      </c>
      <c r="S137" s="188">
        <v>0</v>
      </c>
      <c r="T137" s="18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0" t="s">
        <v>159</v>
      </c>
      <c r="AT137" s="190" t="s">
        <v>162</v>
      </c>
      <c r="AU137" s="190" t="s">
        <v>91</v>
      </c>
      <c r="AY137" s="18" t="s">
        <v>160</v>
      </c>
      <c r="BE137" s="191">
        <f>IF(N137="základní",J137,0)</f>
        <v>0</v>
      </c>
      <c r="BF137" s="191">
        <f>IF(N137="snížená",J137,0)</f>
        <v>0</v>
      </c>
      <c r="BG137" s="191">
        <f>IF(N137="zákl. přenesená",J137,0)</f>
        <v>0</v>
      </c>
      <c r="BH137" s="191">
        <f>IF(N137="sníž. přenesená",J137,0)</f>
        <v>0</v>
      </c>
      <c r="BI137" s="191">
        <f>IF(N137="nulová",J137,0)</f>
        <v>0</v>
      </c>
      <c r="BJ137" s="18" t="s">
        <v>89</v>
      </c>
      <c r="BK137" s="191">
        <f>ROUND(I137*H137,2)</f>
        <v>0</v>
      </c>
      <c r="BL137" s="18" t="s">
        <v>159</v>
      </c>
      <c r="BM137" s="190" t="s">
        <v>1628</v>
      </c>
    </row>
    <row r="138" s="2" customFormat="1">
      <c r="A138" s="37"/>
      <c r="B138" s="38"/>
      <c r="C138" s="37"/>
      <c r="D138" s="192" t="s">
        <v>167</v>
      </c>
      <c r="E138" s="37"/>
      <c r="F138" s="193" t="s">
        <v>811</v>
      </c>
      <c r="G138" s="37"/>
      <c r="H138" s="37"/>
      <c r="I138" s="194"/>
      <c r="J138" s="37"/>
      <c r="K138" s="37"/>
      <c r="L138" s="38"/>
      <c r="M138" s="195"/>
      <c r="N138" s="196"/>
      <c r="O138" s="76"/>
      <c r="P138" s="76"/>
      <c r="Q138" s="76"/>
      <c r="R138" s="76"/>
      <c r="S138" s="76"/>
      <c r="T138" s="7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8" t="s">
        <v>167</v>
      </c>
      <c r="AU138" s="18" t="s">
        <v>91</v>
      </c>
    </row>
    <row r="139" s="2" customFormat="1" ht="24.15" customHeight="1">
      <c r="A139" s="37"/>
      <c r="B139" s="178"/>
      <c r="C139" s="179" t="s">
        <v>173</v>
      </c>
      <c r="D139" s="179" t="s">
        <v>162</v>
      </c>
      <c r="E139" s="180" t="s">
        <v>369</v>
      </c>
      <c r="F139" s="181" t="s">
        <v>370</v>
      </c>
      <c r="G139" s="182" t="s">
        <v>360</v>
      </c>
      <c r="H139" s="183">
        <v>11.592000000000001</v>
      </c>
      <c r="I139" s="184"/>
      <c r="J139" s="185">
        <f>ROUND(I139*H139,2)</f>
        <v>0</v>
      </c>
      <c r="K139" s="181" t="s">
        <v>245</v>
      </c>
      <c r="L139" s="38"/>
      <c r="M139" s="186" t="s">
        <v>1</v>
      </c>
      <c r="N139" s="187" t="s">
        <v>47</v>
      </c>
      <c r="O139" s="76"/>
      <c r="P139" s="188">
        <f>O139*H139</f>
        <v>0</v>
      </c>
      <c r="Q139" s="188">
        <v>0</v>
      </c>
      <c r="R139" s="188">
        <f>Q139*H139</f>
        <v>0</v>
      </c>
      <c r="S139" s="188">
        <v>0</v>
      </c>
      <c r="T139" s="18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0" t="s">
        <v>159</v>
      </c>
      <c r="AT139" s="190" t="s">
        <v>162</v>
      </c>
      <c r="AU139" s="190" t="s">
        <v>91</v>
      </c>
      <c r="AY139" s="18" t="s">
        <v>160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8" t="s">
        <v>89</v>
      </c>
      <c r="BK139" s="191">
        <f>ROUND(I139*H139,2)</f>
        <v>0</v>
      </c>
      <c r="BL139" s="18" t="s">
        <v>159</v>
      </c>
      <c r="BM139" s="190" t="s">
        <v>1629</v>
      </c>
    </row>
    <row r="140" s="2" customFormat="1">
      <c r="A140" s="37"/>
      <c r="B140" s="38"/>
      <c r="C140" s="37"/>
      <c r="D140" s="192" t="s">
        <v>167</v>
      </c>
      <c r="E140" s="37"/>
      <c r="F140" s="193" t="s">
        <v>813</v>
      </c>
      <c r="G140" s="37"/>
      <c r="H140" s="37"/>
      <c r="I140" s="194"/>
      <c r="J140" s="37"/>
      <c r="K140" s="37"/>
      <c r="L140" s="38"/>
      <c r="M140" s="195"/>
      <c r="N140" s="196"/>
      <c r="O140" s="76"/>
      <c r="P140" s="76"/>
      <c r="Q140" s="76"/>
      <c r="R140" s="76"/>
      <c r="S140" s="76"/>
      <c r="T140" s="7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8" t="s">
        <v>167</v>
      </c>
      <c r="AU140" s="18" t="s">
        <v>91</v>
      </c>
    </row>
    <row r="141" s="13" customFormat="1">
      <c r="A141" s="13"/>
      <c r="B141" s="201"/>
      <c r="C141" s="13"/>
      <c r="D141" s="192" t="s">
        <v>248</v>
      </c>
      <c r="E141" s="13"/>
      <c r="F141" s="203" t="s">
        <v>1630</v>
      </c>
      <c r="G141" s="13"/>
      <c r="H141" s="204">
        <v>11.592000000000001</v>
      </c>
      <c r="I141" s="205"/>
      <c r="J141" s="13"/>
      <c r="K141" s="13"/>
      <c r="L141" s="201"/>
      <c r="M141" s="206"/>
      <c r="N141" s="207"/>
      <c r="O141" s="207"/>
      <c r="P141" s="207"/>
      <c r="Q141" s="207"/>
      <c r="R141" s="207"/>
      <c r="S141" s="207"/>
      <c r="T141" s="20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02" t="s">
        <v>248</v>
      </c>
      <c r="AU141" s="202" t="s">
        <v>91</v>
      </c>
      <c r="AV141" s="13" t="s">
        <v>91</v>
      </c>
      <c r="AW141" s="13" t="s">
        <v>3</v>
      </c>
      <c r="AX141" s="13" t="s">
        <v>89</v>
      </c>
      <c r="AY141" s="202" t="s">
        <v>160</v>
      </c>
    </row>
    <row r="142" s="2" customFormat="1" ht="33" customHeight="1">
      <c r="A142" s="37"/>
      <c r="B142" s="178"/>
      <c r="C142" s="179" t="s">
        <v>159</v>
      </c>
      <c r="D142" s="179" t="s">
        <v>162</v>
      </c>
      <c r="E142" s="180" t="s">
        <v>381</v>
      </c>
      <c r="F142" s="181" t="s">
        <v>382</v>
      </c>
      <c r="G142" s="182" t="s">
        <v>360</v>
      </c>
      <c r="H142" s="183">
        <v>0.59999999999999998</v>
      </c>
      <c r="I142" s="184"/>
      <c r="J142" s="185">
        <f>ROUND(I142*H142,2)</f>
        <v>0</v>
      </c>
      <c r="K142" s="181" t="s">
        <v>245</v>
      </c>
      <c r="L142" s="38"/>
      <c r="M142" s="186" t="s">
        <v>1</v>
      </c>
      <c r="N142" s="187" t="s">
        <v>47</v>
      </c>
      <c r="O142" s="76"/>
      <c r="P142" s="188">
        <f>O142*H142</f>
        <v>0</v>
      </c>
      <c r="Q142" s="188">
        <v>0</v>
      </c>
      <c r="R142" s="188">
        <f>Q142*H142</f>
        <v>0</v>
      </c>
      <c r="S142" s="188">
        <v>0</v>
      </c>
      <c r="T142" s="18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90" t="s">
        <v>159</v>
      </c>
      <c r="AT142" s="190" t="s">
        <v>162</v>
      </c>
      <c r="AU142" s="190" t="s">
        <v>91</v>
      </c>
      <c r="AY142" s="18" t="s">
        <v>160</v>
      </c>
      <c r="BE142" s="191">
        <f>IF(N142="základní",J142,0)</f>
        <v>0</v>
      </c>
      <c r="BF142" s="191">
        <f>IF(N142="snížená",J142,0)</f>
        <v>0</v>
      </c>
      <c r="BG142" s="191">
        <f>IF(N142="zákl. přenesená",J142,0)</f>
        <v>0</v>
      </c>
      <c r="BH142" s="191">
        <f>IF(N142="sníž. přenesená",J142,0)</f>
        <v>0</v>
      </c>
      <c r="BI142" s="191">
        <f>IF(N142="nulová",J142,0)</f>
        <v>0</v>
      </c>
      <c r="BJ142" s="18" t="s">
        <v>89</v>
      </c>
      <c r="BK142" s="191">
        <f>ROUND(I142*H142,2)</f>
        <v>0</v>
      </c>
      <c r="BL142" s="18" t="s">
        <v>159</v>
      </c>
      <c r="BM142" s="190" t="s">
        <v>1631</v>
      </c>
    </row>
    <row r="143" s="2" customFormat="1">
      <c r="A143" s="37"/>
      <c r="B143" s="38"/>
      <c r="C143" s="37"/>
      <c r="D143" s="192" t="s">
        <v>167</v>
      </c>
      <c r="E143" s="37"/>
      <c r="F143" s="193" t="s">
        <v>384</v>
      </c>
      <c r="G143" s="37"/>
      <c r="H143" s="37"/>
      <c r="I143" s="194"/>
      <c r="J143" s="37"/>
      <c r="K143" s="37"/>
      <c r="L143" s="38"/>
      <c r="M143" s="195"/>
      <c r="N143" s="196"/>
      <c r="O143" s="76"/>
      <c r="P143" s="76"/>
      <c r="Q143" s="76"/>
      <c r="R143" s="76"/>
      <c r="S143" s="76"/>
      <c r="T143" s="7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8" t="s">
        <v>167</v>
      </c>
      <c r="AU143" s="18" t="s">
        <v>91</v>
      </c>
    </row>
    <row r="144" s="2" customFormat="1" ht="33" customHeight="1">
      <c r="A144" s="37"/>
      <c r="B144" s="178"/>
      <c r="C144" s="179" t="s">
        <v>182</v>
      </c>
      <c r="D144" s="179" t="s">
        <v>162</v>
      </c>
      <c r="E144" s="180" t="s">
        <v>816</v>
      </c>
      <c r="F144" s="181" t="s">
        <v>817</v>
      </c>
      <c r="G144" s="182" t="s">
        <v>360</v>
      </c>
      <c r="H144" s="183">
        <v>0.043999999999999997</v>
      </c>
      <c r="I144" s="184"/>
      <c r="J144" s="185">
        <f>ROUND(I144*H144,2)</f>
        <v>0</v>
      </c>
      <c r="K144" s="181" t="s">
        <v>245</v>
      </c>
      <c r="L144" s="38"/>
      <c r="M144" s="186" t="s">
        <v>1</v>
      </c>
      <c r="N144" s="187" t="s">
        <v>47</v>
      </c>
      <c r="O144" s="76"/>
      <c r="P144" s="188">
        <f>O144*H144</f>
        <v>0</v>
      </c>
      <c r="Q144" s="188">
        <v>0</v>
      </c>
      <c r="R144" s="188">
        <f>Q144*H144</f>
        <v>0</v>
      </c>
      <c r="S144" s="188">
        <v>0</v>
      </c>
      <c r="T144" s="18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0" t="s">
        <v>159</v>
      </c>
      <c r="AT144" s="190" t="s">
        <v>162</v>
      </c>
      <c r="AU144" s="190" t="s">
        <v>91</v>
      </c>
      <c r="AY144" s="18" t="s">
        <v>160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8" t="s">
        <v>89</v>
      </c>
      <c r="BK144" s="191">
        <f>ROUND(I144*H144,2)</f>
        <v>0</v>
      </c>
      <c r="BL144" s="18" t="s">
        <v>159</v>
      </c>
      <c r="BM144" s="190" t="s">
        <v>1632</v>
      </c>
    </row>
    <row r="145" s="2" customFormat="1">
      <c r="A145" s="37"/>
      <c r="B145" s="38"/>
      <c r="C145" s="37"/>
      <c r="D145" s="192" t="s">
        <v>167</v>
      </c>
      <c r="E145" s="37"/>
      <c r="F145" s="193" t="s">
        <v>819</v>
      </c>
      <c r="G145" s="37"/>
      <c r="H145" s="37"/>
      <c r="I145" s="194"/>
      <c r="J145" s="37"/>
      <c r="K145" s="37"/>
      <c r="L145" s="38"/>
      <c r="M145" s="195"/>
      <c r="N145" s="196"/>
      <c r="O145" s="76"/>
      <c r="P145" s="76"/>
      <c r="Q145" s="76"/>
      <c r="R145" s="76"/>
      <c r="S145" s="76"/>
      <c r="T145" s="7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167</v>
      </c>
      <c r="AU145" s="18" t="s">
        <v>91</v>
      </c>
    </row>
    <row r="146" s="12" customFormat="1" ht="25.92" customHeight="1">
      <c r="A146" s="12"/>
      <c r="B146" s="165"/>
      <c r="C146" s="12"/>
      <c r="D146" s="166" t="s">
        <v>81</v>
      </c>
      <c r="E146" s="167" t="s">
        <v>393</v>
      </c>
      <c r="F146" s="167" t="s">
        <v>394</v>
      </c>
      <c r="G146" s="12"/>
      <c r="H146" s="12"/>
      <c r="I146" s="168"/>
      <c r="J146" s="169">
        <f>BK146</f>
        <v>0</v>
      </c>
      <c r="K146" s="12"/>
      <c r="L146" s="165"/>
      <c r="M146" s="170"/>
      <c r="N146" s="171"/>
      <c r="O146" s="171"/>
      <c r="P146" s="172">
        <f>P147+P156+P213+P232+P255</f>
        <v>0</v>
      </c>
      <c r="Q146" s="171"/>
      <c r="R146" s="172">
        <f>R147+R156+R213+R232+R255</f>
        <v>0.73677000000000004</v>
      </c>
      <c r="S146" s="171"/>
      <c r="T146" s="173">
        <f>T147+T156+T213+T232+T255</f>
        <v>0.64409150000000004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66" t="s">
        <v>91</v>
      </c>
      <c r="AT146" s="174" t="s">
        <v>81</v>
      </c>
      <c r="AU146" s="174" t="s">
        <v>82</v>
      </c>
      <c r="AY146" s="166" t="s">
        <v>160</v>
      </c>
      <c r="BK146" s="175">
        <f>BK147+BK156+BK213+BK232+BK255</f>
        <v>0</v>
      </c>
    </row>
    <row r="147" s="12" customFormat="1" ht="22.8" customHeight="1">
      <c r="A147" s="12"/>
      <c r="B147" s="165"/>
      <c r="C147" s="12"/>
      <c r="D147" s="166" t="s">
        <v>81</v>
      </c>
      <c r="E147" s="176" t="s">
        <v>820</v>
      </c>
      <c r="F147" s="176" t="s">
        <v>821</v>
      </c>
      <c r="G147" s="12"/>
      <c r="H147" s="12"/>
      <c r="I147" s="168"/>
      <c r="J147" s="177">
        <f>BK147</f>
        <v>0</v>
      </c>
      <c r="K147" s="12"/>
      <c r="L147" s="165"/>
      <c r="M147" s="170"/>
      <c r="N147" s="171"/>
      <c r="O147" s="171"/>
      <c r="P147" s="172">
        <f>SUM(P148:P155)</f>
        <v>0</v>
      </c>
      <c r="Q147" s="171"/>
      <c r="R147" s="172">
        <f>SUM(R148:R155)</f>
        <v>0.044400000000000002</v>
      </c>
      <c r="S147" s="171"/>
      <c r="T147" s="173">
        <f>SUM(T148:T155)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66" t="s">
        <v>91</v>
      </c>
      <c r="AT147" s="174" t="s">
        <v>81</v>
      </c>
      <c r="AU147" s="174" t="s">
        <v>89</v>
      </c>
      <c r="AY147" s="166" t="s">
        <v>160</v>
      </c>
      <c r="BK147" s="175">
        <f>SUM(BK148:BK155)</f>
        <v>0</v>
      </c>
    </row>
    <row r="148" s="2" customFormat="1" ht="33" customHeight="1">
      <c r="A148" s="37"/>
      <c r="B148" s="178"/>
      <c r="C148" s="179" t="s">
        <v>187</v>
      </c>
      <c r="D148" s="179" t="s">
        <v>162</v>
      </c>
      <c r="E148" s="180" t="s">
        <v>827</v>
      </c>
      <c r="F148" s="181" t="s">
        <v>828</v>
      </c>
      <c r="G148" s="182" t="s">
        <v>515</v>
      </c>
      <c r="H148" s="183">
        <v>40</v>
      </c>
      <c r="I148" s="184"/>
      <c r="J148" s="185">
        <f>ROUND(I148*H148,2)</f>
        <v>0</v>
      </c>
      <c r="K148" s="181" t="s">
        <v>245</v>
      </c>
      <c r="L148" s="38"/>
      <c r="M148" s="186" t="s">
        <v>1</v>
      </c>
      <c r="N148" s="187" t="s">
        <v>47</v>
      </c>
      <c r="O148" s="76"/>
      <c r="P148" s="188">
        <f>O148*H148</f>
        <v>0</v>
      </c>
      <c r="Q148" s="188">
        <v>0.00019000000000000001</v>
      </c>
      <c r="R148" s="188">
        <f>Q148*H148</f>
        <v>0.0076000000000000009</v>
      </c>
      <c r="S148" s="188">
        <v>0</v>
      </c>
      <c r="T148" s="18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0" t="s">
        <v>296</v>
      </c>
      <c r="AT148" s="190" t="s">
        <v>162</v>
      </c>
      <c r="AU148" s="190" t="s">
        <v>91</v>
      </c>
      <c r="AY148" s="18" t="s">
        <v>160</v>
      </c>
      <c r="BE148" s="191">
        <f>IF(N148="základní",J148,0)</f>
        <v>0</v>
      </c>
      <c r="BF148" s="191">
        <f>IF(N148="snížená",J148,0)</f>
        <v>0</v>
      </c>
      <c r="BG148" s="191">
        <f>IF(N148="zákl. přenesená",J148,0)</f>
        <v>0</v>
      </c>
      <c r="BH148" s="191">
        <f>IF(N148="sníž. přenesená",J148,0)</f>
        <v>0</v>
      </c>
      <c r="BI148" s="191">
        <f>IF(N148="nulová",J148,0)</f>
        <v>0</v>
      </c>
      <c r="BJ148" s="18" t="s">
        <v>89</v>
      </c>
      <c r="BK148" s="191">
        <f>ROUND(I148*H148,2)</f>
        <v>0</v>
      </c>
      <c r="BL148" s="18" t="s">
        <v>296</v>
      </c>
      <c r="BM148" s="190" t="s">
        <v>1633</v>
      </c>
    </row>
    <row r="149" s="2" customFormat="1">
      <c r="A149" s="37"/>
      <c r="B149" s="38"/>
      <c r="C149" s="37"/>
      <c r="D149" s="192" t="s">
        <v>167</v>
      </c>
      <c r="E149" s="37"/>
      <c r="F149" s="193" t="s">
        <v>830</v>
      </c>
      <c r="G149" s="37"/>
      <c r="H149" s="37"/>
      <c r="I149" s="194"/>
      <c r="J149" s="37"/>
      <c r="K149" s="37"/>
      <c r="L149" s="38"/>
      <c r="M149" s="195"/>
      <c r="N149" s="196"/>
      <c r="O149" s="76"/>
      <c r="P149" s="76"/>
      <c r="Q149" s="76"/>
      <c r="R149" s="76"/>
      <c r="S149" s="76"/>
      <c r="T149" s="7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8" t="s">
        <v>167</v>
      </c>
      <c r="AU149" s="18" t="s">
        <v>91</v>
      </c>
    </row>
    <row r="150" s="2" customFormat="1" ht="24.15" customHeight="1">
      <c r="A150" s="37"/>
      <c r="B150" s="178"/>
      <c r="C150" s="227" t="s">
        <v>192</v>
      </c>
      <c r="D150" s="227" t="s">
        <v>549</v>
      </c>
      <c r="E150" s="228" t="s">
        <v>1634</v>
      </c>
      <c r="F150" s="229" t="s">
        <v>1635</v>
      </c>
      <c r="G150" s="230" t="s">
        <v>515</v>
      </c>
      <c r="H150" s="231">
        <v>40</v>
      </c>
      <c r="I150" s="232"/>
      <c r="J150" s="233">
        <f>ROUND(I150*H150,2)</f>
        <v>0</v>
      </c>
      <c r="K150" s="229" t="s">
        <v>245</v>
      </c>
      <c r="L150" s="234"/>
      <c r="M150" s="235" t="s">
        <v>1</v>
      </c>
      <c r="N150" s="236" t="s">
        <v>47</v>
      </c>
      <c r="O150" s="76"/>
      <c r="P150" s="188">
        <f>O150*H150</f>
        <v>0</v>
      </c>
      <c r="Q150" s="188">
        <v>0.00083000000000000001</v>
      </c>
      <c r="R150" s="188">
        <f>Q150*H150</f>
        <v>0.0332</v>
      </c>
      <c r="S150" s="188">
        <v>0</v>
      </c>
      <c r="T150" s="18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0" t="s">
        <v>586</v>
      </c>
      <c r="AT150" s="190" t="s">
        <v>549</v>
      </c>
      <c r="AU150" s="190" t="s">
        <v>91</v>
      </c>
      <c r="AY150" s="18" t="s">
        <v>160</v>
      </c>
      <c r="BE150" s="191">
        <f>IF(N150="základní",J150,0)</f>
        <v>0</v>
      </c>
      <c r="BF150" s="191">
        <f>IF(N150="snížená",J150,0)</f>
        <v>0</v>
      </c>
      <c r="BG150" s="191">
        <f>IF(N150="zákl. přenesená",J150,0)</f>
        <v>0</v>
      </c>
      <c r="BH150" s="191">
        <f>IF(N150="sníž. přenesená",J150,0)</f>
        <v>0</v>
      </c>
      <c r="BI150" s="191">
        <f>IF(N150="nulová",J150,0)</f>
        <v>0</v>
      </c>
      <c r="BJ150" s="18" t="s">
        <v>89</v>
      </c>
      <c r="BK150" s="191">
        <f>ROUND(I150*H150,2)</f>
        <v>0</v>
      </c>
      <c r="BL150" s="18" t="s">
        <v>296</v>
      </c>
      <c r="BM150" s="190" t="s">
        <v>1636</v>
      </c>
    </row>
    <row r="151" s="2" customFormat="1">
      <c r="A151" s="37"/>
      <c r="B151" s="38"/>
      <c r="C151" s="37"/>
      <c r="D151" s="192" t="s">
        <v>167</v>
      </c>
      <c r="E151" s="37"/>
      <c r="F151" s="193" t="s">
        <v>1635</v>
      </c>
      <c r="G151" s="37"/>
      <c r="H151" s="37"/>
      <c r="I151" s="194"/>
      <c r="J151" s="37"/>
      <c r="K151" s="37"/>
      <c r="L151" s="38"/>
      <c r="M151" s="195"/>
      <c r="N151" s="196"/>
      <c r="O151" s="76"/>
      <c r="P151" s="76"/>
      <c r="Q151" s="76"/>
      <c r="R151" s="76"/>
      <c r="S151" s="76"/>
      <c r="T151" s="7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8" t="s">
        <v>167</v>
      </c>
      <c r="AU151" s="18" t="s">
        <v>91</v>
      </c>
    </row>
    <row r="152" s="2" customFormat="1" ht="16.5" customHeight="1">
      <c r="A152" s="37"/>
      <c r="B152" s="178"/>
      <c r="C152" s="227" t="s">
        <v>197</v>
      </c>
      <c r="D152" s="227" t="s">
        <v>549</v>
      </c>
      <c r="E152" s="228" t="s">
        <v>844</v>
      </c>
      <c r="F152" s="229" t="s">
        <v>845</v>
      </c>
      <c r="G152" s="230" t="s">
        <v>515</v>
      </c>
      <c r="H152" s="231">
        <v>40</v>
      </c>
      <c r="I152" s="232"/>
      <c r="J152" s="233">
        <f>ROUND(I152*H152,2)</f>
        <v>0</v>
      </c>
      <c r="K152" s="229" t="s">
        <v>245</v>
      </c>
      <c r="L152" s="234"/>
      <c r="M152" s="235" t="s">
        <v>1</v>
      </c>
      <c r="N152" s="236" t="s">
        <v>47</v>
      </c>
      <c r="O152" s="76"/>
      <c r="P152" s="188">
        <f>O152*H152</f>
        <v>0</v>
      </c>
      <c r="Q152" s="188">
        <v>9.0000000000000006E-05</v>
      </c>
      <c r="R152" s="188">
        <f>Q152*H152</f>
        <v>0.0036000000000000003</v>
      </c>
      <c r="S152" s="188">
        <v>0</v>
      </c>
      <c r="T152" s="18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90" t="s">
        <v>586</v>
      </c>
      <c r="AT152" s="190" t="s">
        <v>549</v>
      </c>
      <c r="AU152" s="190" t="s">
        <v>91</v>
      </c>
      <c r="AY152" s="18" t="s">
        <v>160</v>
      </c>
      <c r="BE152" s="191">
        <f>IF(N152="základní",J152,0)</f>
        <v>0</v>
      </c>
      <c r="BF152" s="191">
        <f>IF(N152="snížená",J152,0)</f>
        <v>0</v>
      </c>
      <c r="BG152" s="191">
        <f>IF(N152="zákl. přenesená",J152,0)</f>
        <v>0</v>
      </c>
      <c r="BH152" s="191">
        <f>IF(N152="sníž. přenesená",J152,0)</f>
        <v>0</v>
      </c>
      <c r="BI152" s="191">
        <f>IF(N152="nulová",J152,0)</f>
        <v>0</v>
      </c>
      <c r="BJ152" s="18" t="s">
        <v>89</v>
      </c>
      <c r="BK152" s="191">
        <f>ROUND(I152*H152,2)</f>
        <v>0</v>
      </c>
      <c r="BL152" s="18" t="s">
        <v>296</v>
      </c>
      <c r="BM152" s="190" t="s">
        <v>1637</v>
      </c>
    </row>
    <row r="153" s="2" customFormat="1">
      <c r="A153" s="37"/>
      <c r="B153" s="38"/>
      <c r="C153" s="37"/>
      <c r="D153" s="192" t="s">
        <v>167</v>
      </c>
      <c r="E153" s="37"/>
      <c r="F153" s="193" t="s">
        <v>845</v>
      </c>
      <c r="G153" s="37"/>
      <c r="H153" s="37"/>
      <c r="I153" s="194"/>
      <c r="J153" s="37"/>
      <c r="K153" s="37"/>
      <c r="L153" s="38"/>
      <c r="M153" s="195"/>
      <c r="N153" s="196"/>
      <c r="O153" s="76"/>
      <c r="P153" s="76"/>
      <c r="Q153" s="76"/>
      <c r="R153" s="76"/>
      <c r="S153" s="76"/>
      <c r="T153" s="7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8" t="s">
        <v>167</v>
      </c>
      <c r="AU153" s="18" t="s">
        <v>91</v>
      </c>
    </row>
    <row r="154" s="2" customFormat="1" ht="24.15" customHeight="1">
      <c r="A154" s="37"/>
      <c r="B154" s="178"/>
      <c r="C154" s="179" t="s">
        <v>202</v>
      </c>
      <c r="D154" s="179" t="s">
        <v>162</v>
      </c>
      <c r="E154" s="180" t="s">
        <v>1638</v>
      </c>
      <c r="F154" s="181" t="s">
        <v>1639</v>
      </c>
      <c r="G154" s="182" t="s">
        <v>360</v>
      </c>
      <c r="H154" s="183">
        <v>0.043999999999999997</v>
      </c>
      <c r="I154" s="184"/>
      <c r="J154" s="185">
        <f>ROUND(I154*H154,2)</f>
        <v>0</v>
      </c>
      <c r="K154" s="181" t="s">
        <v>245</v>
      </c>
      <c r="L154" s="38"/>
      <c r="M154" s="186" t="s">
        <v>1</v>
      </c>
      <c r="N154" s="187" t="s">
        <v>47</v>
      </c>
      <c r="O154" s="76"/>
      <c r="P154" s="188">
        <f>O154*H154</f>
        <v>0</v>
      </c>
      <c r="Q154" s="188">
        <v>0</v>
      </c>
      <c r="R154" s="188">
        <f>Q154*H154</f>
        <v>0</v>
      </c>
      <c r="S154" s="188">
        <v>0</v>
      </c>
      <c r="T154" s="18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90" t="s">
        <v>296</v>
      </c>
      <c r="AT154" s="190" t="s">
        <v>162</v>
      </c>
      <c r="AU154" s="190" t="s">
        <v>91</v>
      </c>
      <c r="AY154" s="18" t="s">
        <v>160</v>
      </c>
      <c r="BE154" s="191">
        <f>IF(N154="základní",J154,0)</f>
        <v>0</v>
      </c>
      <c r="BF154" s="191">
        <f>IF(N154="snížená",J154,0)</f>
        <v>0</v>
      </c>
      <c r="BG154" s="191">
        <f>IF(N154="zákl. přenesená",J154,0)</f>
        <v>0</v>
      </c>
      <c r="BH154" s="191">
        <f>IF(N154="sníž. přenesená",J154,0)</f>
        <v>0</v>
      </c>
      <c r="BI154" s="191">
        <f>IF(N154="nulová",J154,0)</f>
        <v>0</v>
      </c>
      <c r="BJ154" s="18" t="s">
        <v>89</v>
      </c>
      <c r="BK154" s="191">
        <f>ROUND(I154*H154,2)</f>
        <v>0</v>
      </c>
      <c r="BL154" s="18" t="s">
        <v>296</v>
      </c>
      <c r="BM154" s="190" t="s">
        <v>1640</v>
      </c>
    </row>
    <row r="155" s="2" customFormat="1">
      <c r="A155" s="37"/>
      <c r="B155" s="38"/>
      <c r="C155" s="37"/>
      <c r="D155" s="192" t="s">
        <v>167</v>
      </c>
      <c r="E155" s="37"/>
      <c r="F155" s="193" t="s">
        <v>1641</v>
      </c>
      <c r="G155" s="37"/>
      <c r="H155" s="37"/>
      <c r="I155" s="194"/>
      <c r="J155" s="37"/>
      <c r="K155" s="37"/>
      <c r="L155" s="38"/>
      <c r="M155" s="195"/>
      <c r="N155" s="196"/>
      <c r="O155" s="76"/>
      <c r="P155" s="76"/>
      <c r="Q155" s="76"/>
      <c r="R155" s="76"/>
      <c r="S155" s="76"/>
      <c r="T155" s="7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8" t="s">
        <v>167</v>
      </c>
      <c r="AU155" s="18" t="s">
        <v>91</v>
      </c>
    </row>
    <row r="156" s="12" customFormat="1" ht="22.8" customHeight="1">
      <c r="A156" s="12"/>
      <c r="B156" s="165"/>
      <c r="C156" s="12"/>
      <c r="D156" s="166" t="s">
        <v>81</v>
      </c>
      <c r="E156" s="176" t="s">
        <v>1144</v>
      </c>
      <c r="F156" s="176" t="s">
        <v>1145</v>
      </c>
      <c r="G156" s="12"/>
      <c r="H156" s="12"/>
      <c r="I156" s="168"/>
      <c r="J156" s="177">
        <f>BK156</f>
        <v>0</v>
      </c>
      <c r="K156" s="12"/>
      <c r="L156" s="165"/>
      <c r="M156" s="170"/>
      <c r="N156" s="171"/>
      <c r="O156" s="171"/>
      <c r="P156" s="172">
        <f>SUM(P157:P212)</f>
        <v>0</v>
      </c>
      <c r="Q156" s="171"/>
      <c r="R156" s="172">
        <f>SUM(R157:R212)</f>
        <v>0.33265</v>
      </c>
      <c r="S156" s="171"/>
      <c r="T156" s="173">
        <f>SUM(T157:T212)</f>
        <v>0.3876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66" t="s">
        <v>91</v>
      </c>
      <c r="AT156" s="174" t="s">
        <v>81</v>
      </c>
      <c r="AU156" s="174" t="s">
        <v>89</v>
      </c>
      <c r="AY156" s="166" t="s">
        <v>160</v>
      </c>
      <c r="BK156" s="175">
        <f>SUM(BK157:BK212)</f>
        <v>0</v>
      </c>
    </row>
    <row r="157" s="2" customFormat="1" ht="21.75" customHeight="1">
      <c r="A157" s="37"/>
      <c r="B157" s="178"/>
      <c r="C157" s="179" t="s">
        <v>207</v>
      </c>
      <c r="D157" s="179" t="s">
        <v>162</v>
      </c>
      <c r="E157" s="180" t="s">
        <v>1642</v>
      </c>
      <c r="F157" s="181" t="s">
        <v>1643</v>
      </c>
      <c r="G157" s="182" t="s">
        <v>515</v>
      </c>
      <c r="H157" s="183">
        <v>96</v>
      </c>
      <c r="I157" s="184"/>
      <c r="J157" s="185">
        <f>ROUND(I157*H157,2)</f>
        <v>0</v>
      </c>
      <c r="K157" s="181" t="s">
        <v>245</v>
      </c>
      <c r="L157" s="38"/>
      <c r="M157" s="186" t="s">
        <v>1</v>
      </c>
      <c r="N157" s="187" t="s">
        <v>47</v>
      </c>
      <c r="O157" s="76"/>
      <c r="P157" s="188">
        <f>O157*H157</f>
        <v>0</v>
      </c>
      <c r="Q157" s="188">
        <v>2.0000000000000002E-05</v>
      </c>
      <c r="R157" s="188">
        <f>Q157*H157</f>
        <v>0.0019200000000000003</v>
      </c>
      <c r="S157" s="188">
        <v>0.001</v>
      </c>
      <c r="T157" s="189">
        <f>S157*H157</f>
        <v>0.096000000000000002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0" t="s">
        <v>296</v>
      </c>
      <c r="AT157" s="190" t="s">
        <v>162</v>
      </c>
      <c r="AU157" s="190" t="s">
        <v>91</v>
      </c>
      <c r="AY157" s="18" t="s">
        <v>160</v>
      </c>
      <c r="BE157" s="191">
        <f>IF(N157="základní",J157,0)</f>
        <v>0</v>
      </c>
      <c r="BF157" s="191">
        <f>IF(N157="snížená",J157,0)</f>
        <v>0</v>
      </c>
      <c r="BG157" s="191">
        <f>IF(N157="zákl. přenesená",J157,0)</f>
        <v>0</v>
      </c>
      <c r="BH157" s="191">
        <f>IF(N157="sníž. přenesená",J157,0)</f>
        <v>0</v>
      </c>
      <c r="BI157" s="191">
        <f>IF(N157="nulová",J157,0)</f>
        <v>0</v>
      </c>
      <c r="BJ157" s="18" t="s">
        <v>89</v>
      </c>
      <c r="BK157" s="191">
        <f>ROUND(I157*H157,2)</f>
        <v>0</v>
      </c>
      <c r="BL157" s="18" t="s">
        <v>296</v>
      </c>
      <c r="BM157" s="190" t="s">
        <v>1644</v>
      </c>
    </row>
    <row r="158" s="2" customFormat="1">
      <c r="A158" s="37"/>
      <c r="B158" s="38"/>
      <c r="C158" s="37"/>
      <c r="D158" s="192" t="s">
        <v>167</v>
      </c>
      <c r="E158" s="37"/>
      <c r="F158" s="193" t="s">
        <v>1645</v>
      </c>
      <c r="G158" s="37"/>
      <c r="H158" s="37"/>
      <c r="I158" s="194"/>
      <c r="J158" s="37"/>
      <c r="K158" s="37"/>
      <c r="L158" s="38"/>
      <c r="M158" s="195"/>
      <c r="N158" s="196"/>
      <c r="O158" s="76"/>
      <c r="P158" s="76"/>
      <c r="Q158" s="76"/>
      <c r="R158" s="76"/>
      <c r="S158" s="76"/>
      <c r="T158" s="7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8" t="s">
        <v>167</v>
      </c>
      <c r="AU158" s="18" t="s">
        <v>91</v>
      </c>
    </row>
    <row r="159" s="13" customFormat="1">
      <c r="A159" s="13"/>
      <c r="B159" s="201"/>
      <c r="C159" s="13"/>
      <c r="D159" s="192" t="s">
        <v>248</v>
      </c>
      <c r="E159" s="202" t="s">
        <v>1</v>
      </c>
      <c r="F159" s="203" t="s">
        <v>1646</v>
      </c>
      <c r="G159" s="13"/>
      <c r="H159" s="204">
        <v>96</v>
      </c>
      <c r="I159" s="205"/>
      <c r="J159" s="13"/>
      <c r="K159" s="13"/>
      <c r="L159" s="201"/>
      <c r="M159" s="206"/>
      <c r="N159" s="207"/>
      <c r="O159" s="207"/>
      <c r="P159" s="207"/>
      <c r="Q159" s="207"/>
      <c r="R159" s="207"/>
      <c r="S159" s="207"/>
      <c r="T159" s="20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02" t="s">
        <v>248</v>
      </c>
      <c r="AU159" s="202" t="s">
        <v>91</v>
      </c>
      <c r="AV159" s="13" t="s">
        <v>91</v>
      </c>
      <c r="AW159" s="13" t="s">
        <v>37</v>
      </c>
      <c r="AX159" s="13" t="s">
        <v>89</v>
      </c>
      <c r="AY159" s="202" t="s">
        <v>160</v>
      </c>
    </row>
    <row r="160" s="2" customFormat="1" ht="24.15" customHeight="1">
      <c r="A160" s="37"/>
      <c r="B160" s="178"/>
      <c r="C160" s="179" t="s">
        <v>212</v>
      </c>
      <c r="D160" s="179" t="s">
        <v>162</v>
      </c>
      <c r="E160" s="180" t="s">
        <v>1647</v>
      </c>
      <c r="F160" s="181" t="s">
        <v>1648</v>
      </c>
      <c r="G160" s="182" t="s">
        <v>515</v>
      </c>
      <c r="H160" s="183">
        <v>32</v>
      </c>
      <c r="I160" s="184"/>
      <c r="J160" s="185">
        <f>ROUND(I160*H160,2)</f>
        <v>0</v>
      </c>
      <c r="K160" s="181" t="s">
        <v>245</v>
      </c>
      <c r="L160" s="38"/>
      <c r="M160" s="186" t="s">
        <v>1</v>
      </c>
      <c r="N160" s="187" t="s">
        <v>47</v>
      </c>
      <c r="O160" s="76"/>
      <c r="P160" s="188">
        <f>O160*H160</f>
        <v>0</v>
      </c>
      <c r="Q160" s="188">
        <v>2.0000000000000002E-05</v>
      </c>
      <c r="R160" s="188">
        <f>Q160*H160</f>
        <v>0.00064000000000000005</v>
      </c>
      <c r="S160" s="188">
        <v>0.0032000000000000002</v>
      </c>
      <c r="T160" s="189">
        <f>S160*H160</f>
        <v>0.10240000000000001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90" t="s">
        <v>296</v>
      </c>
      <c r="AT160" s="190" t="s">
        <v>162</v>
      </c>
      <c r="AU160" s="190" t="s">
        <v>91</v>
      </c>
      <c r="AY160" s="18" t="s">
        <v>160</v>
      </c>
      <c r="BE160" s="191">
        <f>IF(N160="základní",J160,0)</f>
        <v>0</v>
      </c>
      <c r="BF160" s="191">
        <f>IF(N160="snížená",J160,0)</f>
        <v>0</v>
      </c>
      <c r="BG160" s="191">
        <f>IF(N160="zákl. přenesená",J160,0)</f>
        <v>0</v>
      </c>
      <c r="BH160" s="191">
        <f>IF(N160="sníž. přenesená",J160,0)</f>
        <v>0</v>
      </c>
      <c r="BI160" s="191">
        <f>IF(N160="nulová",J160,0)</f>
        <v>0</v>
      </c>
      <c r="BJ160" s="18" t="s">
        <v>89</v>
      </c>
      <c r="BK160" s="191">
        <f>ROUND(I160*H160,2)</f>
        <v>0</v>
      </c>
      <c r="BL160" s="18" t="s">
        <v>296</v>
      </c>
      <c r="BM160" s="190" t="s">
        <v>1649</v>
      </c>
    </row>
    <row r="161" s="2" customFormat="1">
      <c r="A161" s="37"/>
      <c r="B161" s="38"/>
      <c r="C161" s="37"/>
      <c r="D161" s="192" t="s">
        <v>167</v>
      </c>
      <c r="E161" s="37"/>
      <c r="F161" s="193" t="s">
        <v>1650</v>
      </c>
      <c r="G161" s="37"/>
      <c r="H161" s="37"/>
      <c r="I161" s="194"/>
      <c r="J161" s="37"/>
      <c r="K161" s="37"/>
      <c r="L161" s="38"/>
      <c r="M161" s="195"/>
      <c r="N161" s="196"/>
      <c r="O161" s="76"/>
      <c r="P161" s="76"/>
      <c r="Q161" s="76"/>
      <c r="R161" s="76"/>
      <c r="S161" s="76"/>
      <c r="T161" s="7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8" t="s">
        <v>167</v>
      </c>
      <c r="AU161" s="18" t="s">
        <v>91</v>
      </c>
    </row>
    <row r="162" s="13" customFormat="1">
      <c r="A162" s="13"/>
      <c r="B162" s="201"/>
      <c r="C162" s="13"/>
      <c r="D162" s="192" t="s">
        <v>248</v>
      </c>
      <c r="E162" s="202" t="s">
        <v>1</v>
      </c>
      <c r="F162" s="203" t="s">
        <v>1651</v>
      </c>
      <c r="G162" s="13"/>
      <c r="H162" s="204">
        <v>32</v>
      </c>
      <c r="I162" s="205"/>
      <c r="J162" s="13"/>
      <c r="K162" s="13"/>
      <c r="L162" s="201"/>
      <c r="M162" s="206"/>
      <c r="N162" s="207"/>
      <c r="O162" s="207"/>
      <c r="P162" s="207"/>
      <c r="Q162" s="207"/>
      <c r="R162" s="207"/>
      <c r="S162" s="207"/>
      <c r="T162" s="20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02" t="s">
        <v>248</v>
      </c>
      <c r="AU162" s="202" t="s">
        <v>91</v>
      </c>
      <c r="AV162" s="13" t="s">
        <v>91</v>
      </c>
      <c r="AW162" s="13" t="s">
        <v>37</v>
      </c>
      <c r="AX162" s="13" t="s">
        <v>89</v>
      </c>
      <c r="AY162" s="202" t="s">
        <v>160</v>
      </c>
    </row>
    <row r="163" s="2" customFormat="1" ht="24.15" customHeight="1">
      <c r="A163" s="37"/>
      <c r="B163" s="178"/>
      <c r="C163" s="179" t="s">
        <v>217</v>
      </c>
      <c r="D163" s="179" t="s">
        <v>162</v>
      </c>
      <c r="E163" s="180" t="s">
        <v>1147</v>
      </c>
      <c r="F163" s="181" t="s">
        <v>1148</v>
      </c>
      <c r="G163" s="182" t="s">
        <v>515</v>
      </c>
      <c r="H163" s="183">
        <v>40</v>
      </c>
      <c r="I163" s="184"/>
      <c r="J163" s="185">
        <f>ROUND(I163*H163,2)</f>
        <v>0</v>
      </c>
      <c r="K163" s="181" t="s">
        <v>245</v>
      </c>
      <c r="L163" s="38"/>
      <c r="M163" s="186" t="s">
        <v>1</v>
      </c>
      <c r="N163" s="187" t="s">
        <v>47</v>
      </c>
      <c r="O163" s="76"/>
      <c r="P163" s="188">
        <f>O163*H163</f>
        <v>0</v>
      </c>
      <c r="Q163" s="188">
        <v>5.0000000000000002E-05</v>
      </c>
      <c r="R163" s="188">
        <f>Q163*H163</f>
        <v>0.002</v>
      </c>
      <c r="S163" s="188">
        <v>0.0047299999999999998</v>
      </c>
      <c r="T163" s="189">
        <f>S163*H163</f>
        <v>0.18919999999999998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90" t="s">
        <v>296</v>
      </c>
      <c r="AT163" s="190" t="s">
        <v>162</v>
      </c>
      <c r="AU163" s="190" t="s">
        <v>91</v>
      </c>
      <c r="AY163" s="18" t="s">
        <v>160</v>
      </c>
      <c r="BE163" s="191">
        <f>IF(N163="základní",J163,0)</f>
        <v>0</v>
      </c>
      <c r="BF163" s="191">
        <f>IF(N163="snížená",J163,0)</f>
        <v>0</v>
      </c>
      <c r="BG163" s="191">
        <f>IF(N163="zákl. přenesená",J163,0)</f>
        <v>0</v>
      </c>
      <c r="BH163" s="191">
        <f>IF(N163="sníž. přenesená",J163,0)</f>
        <v>0</v>
      </c>
      <c r="BI163" s="191">
        <f>IF(N163="nulová",J163,0)</f>
        <v>0</v>
      </c>
      <c r="BJ163" s="18" t="s">
        <v>89</v>
      </c>
      <c r="BK163" s="191">
        <f>ROUND(I163*H163,2)</f>
        <v>0</v>
      </c>
      <c r="BL163" s="18" t="s">
        <v>296</v>
      </c>
      <c r="BM163" s="190" t="s">
        <v>1652</v>
      </c>
    </row>
    <row r="164" s="2" customFormat="1">
      <c r="A164" s="37"/>
      <c r="B164" s="38"/>
      <c r="C164" s="37"/>
      <c r="D164" s="192" t="s">
        <v>167</v>
      </c>
      <c r="E164" s="37"/>
      <c r="F164" s="193" t="s">
        <v>1150</v>
      </c>
      <c r="G164" s="37"/>
      <c r="H164" s="37"/>
      <c r="I164" s="194"/>
      <c r="J164" s="37"/>
      <c r="K164" s="37"/>
      <c r="L164" s="38"/>
      <c r="M164" s="195"/>
      <c r="N164" s="196"/>
      <c r="O164" s="76"/>
      <c r="P164" s="76"/>
      <c r="Q164" s="76"/>
      <c r="R164" s="76"/>
      <c r="S164" s="76"/>
      <c r="T164" s="7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8" t="s">
        <v>167</v>
      </c>
      <c r="AU164" s="18" t="s">
        <v>91</v>
      </c>
    </row>
    <row r="165" s="2" customFormat="1" ht="24.15" customHeight="1">
      <c r="A165" s="37"/>
      <c r="B165" s="178"/>
      <c r="C165" s="179" t="s">
        <v>223</v>
      </c>
      <c r="D165" s="179" t="s">
        <v>162</v>
      </c>
      <c r="E165" s="180" t="s">
        <v>1653</v>
      </c>
      <c r="F165" s="181" t="s">
        <v>1654</v>
      </c>
      <c r="G165" s="182" t="s">
        <v>295</v>
      </c>
      <c r="H165" s="183">
        <v>24</v>
      </c>
      <c r="I165" s="184"/>
      <c r="J165" s="185">
        <f>ROUND(I165*H165,2)</f>
        <v>0</v>
      </c>
      <c r="K165" s="181" t="s">
        <v>245</v>
      </c>
      <c r="L165" s="38"/>
      <c r="M165" s="186" t="s">
        <v>1</v>
      </c>
      <c r="N165" s="187" t="s">
        <v>47</v>
      </c>
      <c r="O165" s="76"/>
      <c r="P165" s="188">
        <f>O165*H165</f>
        <v>0</v>
      </c>
      <c r="Q165" s="188">
        <v>0.00032000000000000003</v>
      </c>
      <c r="R165" s="188">
        <f>Q165*H165</f>
        <v>0.0076800000000000011</v>
      </c>
      <c r="S165" s="188">
        <v>0</v>
      </c>
      <c r="T165" s="18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90" t="s">
        <v>296</v>
      </c>
      <c r="AT165" s="190" t="s">
        <v>162</v>
      </c>
      <c r="AU165" s="190" t="s">
        <v>91</v>
      </c>
      <c r="AY165" s="18" t="s">
        <v>160</v>
      </c>
      <c r="BE165" s="191">
        <f>IF(N165="základní",J165,0)</f>
        <v>0</v>
      </c>
      <c r="BF165" s="191">
        <f>IF(N165="snížená",J165,0)</f>
        <v>0</v>
      </c>
      <c r="BG165" s="191">
        <f>IF(N165="zákl. přenesená",J165,0)</f>
        <v>0</v>
      </c>
      <c r="BH165" s="191">
        <f>IF(N165="sníž. přenesená",J165,0)</f>
        <v>0</v>
      </c>
      <c r="BI165" s="191">
        <f>IF(N165="nulová",J165,0)</f>
        <v>0</v>
      </c>
      <c r="BJ165" s="18" t="s">
        <v>89</v>
      </c>
      <c r="BK165" s="191">
        <f>ROUND(I165*H165,2)</f>
        <v>0</v>
      </c>
      <c r="BL165" s="18" t="s">
        <v>296</v>
      </c>
      <c r="BM165" s="190" t="s">
        <v>1655</v>
      </c>
    </row>
    <row r="166" s="2" customFormat="1">
      <c r="A166" s="37"/>
      <c r="B166" s="38"/>
      <c r="C166" s="37"/>
      <c r="D166" s="192" t="s">
        <v>167</v>
      </c>
      <c r="E166" s="37"/>
      <c r="F166" s="193" t="s">
        <v>1656</v>
      </c>
      <c r="G166" s="37"/>
      <c r="H166" s="37"/>
      <c r="I166" s="194"/>
      <c r="J166" s="37"/>
      <c r="K166" s="37"/>
      <c r="L166" s="38"/>
      <c r="M166" s="195"/>
      <c r="N166" s="196"/>
      <c r="O166" s="76"/>
      <c r="P166" s="76"/>
      <c r="Q166" s="76"/>
      <c r="R166" s="76"/>
      <c r="S166" s="76"/>
      <c r="T166" s="7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8" t="s">
        <v>167</v>
      </c>
      <c r="AU166" s="18" t="s">
        <v>91</v>
      </c>
    </row>
    <row r="167" s="13" customFormat="1">
      <c r="A167" s="13"/>
      <c r="B167" s="201"/>
      <c r="C167" s="13"/>
      <c r="D167" s="192" t="s">
        <v>248</v>
      </c>
      <c r="E167" s="202" t="s">
        <v>1</v>
      </c>
      <c r="F167" s="203" t="s">
        <v>1514</v>
      </c>
      <c r="G167" s="13"/>
      <c r="H167" s="204">
        <v>24</v>
      </c>
      <c r="I167" s="205"/>
      <c r="J167" s="13"/>
      <c r="K167" s="13"/>
      <c r="L167" s="201"/>
      <c r="M167" s="206"/>
      <c r="N167" s="207"/>
      <c r="O167" s="207"/>
      <c r="P167" s="207"/>
      <c r="Q167" s="207"/>
      <c r="R167" s="207"/>
      <c r="S167" s="207"/>
      <c r="T167" s="20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02" t="s">
        <v>248</v>
      </c>
      <c r="AU167" s="202" t="s">
        <v>91</v>
      </c>
      <c r="AV167" s="13" t="s">
        <v>91</v>
      </c>
      <c r="AW167" s="13" t="s">
        <v>37</v>
      </c>
      <c r="AX167" s="13" t="s">
        <v>89</v>
      </c>
      <c r="AY167" s="202" t="s">
        <v>160</v>
      </c>
    </row>
    <row r="168" s="2" customFormat="1" ht="24.15" customHeight="1">
      <c r="A168" s="37"/>
      <c r="B168" s="178"/>
      <c r="C168" s="179" t="s">
        <v>317</v>
      </c>
      <c r="D168" s="179" t="s">
        <v>162</v>
      </c>
      <c r="E168" s="180" t="s">
        <v>1657</v>
      </c>
      <c r="F168" s="181" t="s">
        <v>1658</v>
      </c>
      <c r="G168" s="182" t="s">
        <v>515</v>
      </c>
      <c r="H168" s="183">
        <v>48</v>
      </c>
      <c r="I168" s="184"/>
      <c r="J168" s="185">
        <f>ROUND(I168*H168,2)</f>
        <v>0</v>
      </c>
      <c r="K168" s="181" t="s">
        <v>245</v>
      </c>
      <c r="L168" s="38"/>
      <c r="M168" s="186" t="s">
        <v>1</v>
      </c>
      <c r="N168" s="187" t="s">
        <v>47</v>
      </c>
      <c r="O168" s="76"/>
      <c r="P168" s="188">
        <f>O168*H168</f>
        <v>0</v>
      </c>
      <c r="Q168" s="188">
        <v>0.00046000000000000001</v>
      </c>
      <c r="R168" s="188">
        <f>Q168*H168</f>
        <v>0.022080000000000002</v>
      </c>
      <c r="S168" s="188">
        <v>0</v>
      </c>
      <c r="T168" s="18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90" t="s">
        <v>296</v>
      </c>
      <c r="AT168" s="190" t="s">
        <v>162</v>
      </c>
      <c r="AU168" s="190" t="s">
        <v>91</v>
      </c>
      <c r="AY168" s="18" t="s">
        <v>160</v>
      </c>
      <c r="BE168" s="191">
        <f>IF(N168="základní",J168,0)</f>
        <v>0</v>
      </c>
      <c r="BF168" s="191">
        <f>IF(N168="snížená",J168,0)</f>
        <v>0</v>
      </c>
      <c r="BG168" s="191">
        <f>IF(N168="zákl. přenesená",J168,0)</f>
        <v>0</v>
      </c>
      <c r="BH168" s="191">
        <f>IF(N168="sníž. přenesená",J168,0)</f>
        <v>0</v>
      </c>
      <c r="BI168" s="191">
        <f>IF(N168="nulová",J168,0)</f>
        <v>0</v>
      </c>
      <c r="BJ168" s="18" t="s">
        <v>89</v>
      </c>
      <c r="BK168" s="191">
        <f>ROUND(I168*H168,2)</f>
        <v>0</v>
      </c>
      <c r="BL168" s="18" t="s">
        <v>296</v>
      </c>
      <c r="BM168" s="190" t="s">
        <v>1659</v>
      </c>
    </row>
    <row r="169" s="2" customFormat="1">
      <c r="A169" s="37"/>
      <c r="B169" s="38"/>
      <c r="C169" s="37"/>
      <c r="D169" s="192" t="s">
        <v>167</v>
      </c>
      <c r="E169" s="37"/>
      <c r="F169" s="193" t="s">
        <v>1660</v>
      </c>
      <c r="G169" s="37"/>
      <c r="H169" s="37"/>
      <c r="I169" s="194"/>
      <c r="J169" s="37"/>
      <c r="K169" s="37"/>
      <c r="L169" s="38"/>
      <c r="M169" s="195"/>
      <c r="N169" s="196"/>
      <c r="O169" s="76"/>
      <c r="P169" s="76"/>
      <c r="Q169" s="76"/>
      <c r="R169" s="76"/>
      <c r="S169" s="76"/>
      <c r="T169" s="7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8" t="s">
        <v>167</v>
      </c>
      <c r="AU169" s="18" t="s">
        <v>91</v>
      </c>
    </row>
    <row r="170" s="13" customFormat="1">
      <c r="A170" s="13"/>
      <c r="B170" s="201"/>
      <c r="C170" s="13"/>
      <c r="D170" s="192" t="s">
        <v>248</v>
      </c>
      <c r="E170" s="202" t="s">
        <v>1</v>
      </c>
      <c r="F170" s="203" t="s">
        <v>1661</v>
      </c>
      <c r="G170" s="13"/>
      <c r="H170" s="204">
        <v>48</v>
      </c>
      <c r="I170" s="205"/>
      <c r="J170" s="13"/>
      <c r="K170" s="13"/>
      <c r="L170" s="201"/>
      <c r="M170" s="206"/>
      <c r="N170" s="207"/>
      <c r="O170" s="207"/>
      <c r="P170" s="207"/>
      <c r="Q170" s="207"/>
      <c r="R170" s="207"/>
      <c r="S170" s="207"/>
      <c r="T170" s="20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02" t="s">
        <v>248</v>
      </c>
      <c r="AU170" s="202" t="s">
        <v>91</v>
      </c>
      <c r="AV170" s="13" t="s">
        <v>91</v>
      </c>
      <c r="AW170" s="13" t="s">
        <v>37</v>
      </c>
      <c r="AX170" s="13" t="s">
        <v>89</v>
      </c>
      <c r="AY170" s="202" t="s">
        <v>160</v>
      </c>
    </row>
    <row r="171" s="2" customFormat="1" ht="24.15" customHeight="1">
      <c r="A171" s="37"/>
      <c r="B171" s="178"/>
      <c r="C171" s="179" t="s">
        <v>8</v>
      </c>
      <c r="D171" s="179" t="s">
        <v>162</v>
      </c>
      <c r="E171" s="180" t="s">
        <v>1662</v>
      </c>
      <c r="F171" s="181" t="s">
        <v>1663</v>
      </c>
      <c r="G171" s="182" t="s">
        <v>515</v>
      </c>
      <c r="H171" s="183">
        <v>20</v>
      </c>
      <c r="I171" s="184"/>
      <c r="J171" s="185">
        <f>ROUND(I171*H171,2)</f>
        <v>0</v>
      </c>
      <c r="K171" s="181" t="s">
        <v>245</v>
      </c>
      <c r="L171" s="38"/>
      <c r="M171" s="186" t="s">
        <v>1</v>
      </c>
      <c r="N171" s="187" t="s">
        <v>47</v>
      </c>
      <c r="O171" s="76"/>
      <c r="P171" s="188">
        <f>O171*H171</f>
        <v>0</v>
      </c>
      <c r="Q171" s="188">
        <v>0.00055999999999999995</v>
      </c>
      <c r="R171" s="188">
        <f>Q171*H171</f>
        <v>0.011199999999999998</v>
      </c>
      <c r="S171" s="188">
        <v>0</v>
      </c>
      <c r="T171" s="18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90" t="s">
        <v>296</v>
      </c>
      <c r="AT171" s="190" t="s">
        <v>162</v>
      </c>
      <c r="AU171" s="190" t="s">
        <v>91</v>
      </c>
      <c r="AY171" s="18" t="s">
        <v>160</v>
      </c>
      <c r="BE171" s="191">
        <f>IF(N171="základní",J171,0)</f>
        <v>0</v>
      </c>
      <c r="BF171" s="191">
        <f>IF(N171="snížená",J171,0)</f>
        <v>0</v>
      </c>
      <c r="BG171" s="191">
        <f>IF(N171="zákl. přenesená",J171,0)</f>
        <v>0</v>
      </c>
      <c r="BH171" s="191">
        <f>IF(N171="sníž. přenesená",J171,0)</f>
        <v>0</v>
      </c>
      <c r="BI171" s="191">
        <f>IF(N171="nulová",J171,0)</f>
        <v>0</v>
      </c>
      <c r="BJ171" s="18" t="s">
        <v>89</v>
      </c>
      <c r="BK171" s="191">
        <f>ROUND(I171*H171,2)</f>
        <v>0</v>
      </c>
      <c r="BL171" s="18" t="s">
        <v>296</v>
      </c>
      <c r="BM171" s="190" t="s">
        <v>1664</v>
      </c>
    </row>
    <row r="172" s="2" customFormat="1">
      <c r="A172" s="37"/>
      <c r="B172" s="38"/>
      <c r="C172" s="37"/>
      <c r="D172" s="192" t="s">
        <v>167</v>
      </c>
      <c r="E172" s="37"/>
      <c r="F172" s="193" t="s">
        <v>1665</v>
      </c>
      <c r="G172" s="37"/>
      <c r="H172" s="37"/>
      <c r="I172" s="194"/>
      <c r="J172" s="37"/>
      <c r="K172" s="37"/>
      <c r="L172" s="38"/>
      <c r="M172" s="195"/>
      <c r="N172" s="196"/>
      <c r="O172" s="76"/>
      <c r="P172" s="76"/>
      <c r="Q172" s="76"/>
      <c r="R172" s="76"/>
      <c r="S172" s="76"/>
      <c r="T172" s="77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8" t="s">
        <v>167</v>
      </c>
      <c r="AU172" s="18" t="s">
        <v>91</v>
      </c>
    </row>
    <row r="173" s="13" customFormat="1">
      <c r="A173" s="13"/>
      <c r="B173" s="201"/>
      <c r="C173" s="13"/>
      <c r="D173" s="192" t="s">
        <v>248</v>
      </c>
      <c r="E173" s="202" t="s">
        <v>1</v>
      </c>
      <c r="F173" s="203" t="s">
        <v>1666</v>
      </c>
      <c r="G173" s="13"/>
      <c r="H173" s="204">
        <v>20</v>
      </c>
      <c r="I173" s="205"/>
      <c r="J173" s="13"/>
      <c r="K173" s="13"/>
      <c r="L173" s="201"/>
      <c r="M173" s="206"/>
      <c r="N173" s="207"/>
      <c r="O173" s="207"/>
      <c r="P173" s="207"/>
      <c r="Q173" s="207"/>
      <c r="R173" s="207"/>
      <c r="S173" s="207"/>
      <c r="T173" s="20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02" t="s">
        <v>248</v>
      </c>
      <c r="AU173" s="202" t="s">
        <v>91</v>
      </c>
      <c r="AV173" s="13" t="s">
        <v>91</v>
      </c>
      <c r="AW173" s="13" t="s">
        <v>37</v>
      </c>
      <c r="AX173" s="13" t="s">
        <v>89</v>
      </c>
      <c r="AY173" s="202" t="s">
        <v>160</v>
      </c>
    </row>
    <row r="174" s="2" customFormat="1" ht="24.15" customHeight="1">
      <c r="A174" s="37"/>
      <c r="B174" s="178"/>
      <c r="C174" s="179" t="s">
        <v>296</v>
      </c>
      <c r="D174" s="179" t="s">
        <v>162</v>
      </c>
      <c r="E174" s="180" t="s">
        <v>1667</v>
      </c>
      <c r="F174" s="181" t="s">
        <v>1668</v>
      </c>
      <c r="G174" s="182" t="s">
        <v>515</v>
      </c>
      <c r="H174" s="183">
        <v>16</v>
      </c>
      <c r="I174" s="184"/>
      <c r="J174" s="185">
        <f>ROUND(I174*H174,2)</f>
        <v>0</v>
      </c>
      <c r="K174" s="181" t="s">
        <v>245</v>
      </c>
      <c r="L174" s="38"/>
      <c r="M174" s="186" t="s">
        <v>1</v>
      </c>
      <c r="N174" s="187" t="s">
        <v>47</v>
      </c>
      <c r="O174" s="76"/>
      <c r="P174" s="188">
        <f>O174*H174</f>
        <v>0</v>
      </c>
      <c r="Q174" s="188">
        <v>0.00071000000000000002</v>
      </c>
      <c r="R174" s="188">
        <f>Q174*H174</f>
        <v>0.01136</v>
      </c>
      <c r="S174" s="188">
        <v>0</v>
      </c>
      <c r="T174" s="18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90" t="s">
        <v>296</v>
      </c>
      <c r="AT174" s="190" t="s">
        <v>162</v>
      </c>
      <c r="AU174" s="190" t="s">
        <v>91</v>
      </c>
      <c r="AY174" s="18" t="s">
        <v>160</v>
      </c>
      <c r="BE174" s="191">
        <f>IF(N174="základní",J174,0)</f>
        <v>0</v>
      </c>
      <c r="BF174" s="191">
        <f>IF(N174="snížená",J174,0)</f>
        <v>0</v>
      </c>
      <c r="BG174" s="191">
        <f>IF(N174="zákl. přenesená",J174,0)</f>
        <v>0</v>
      </c>
      <c r="BH174" s="191">
        <f>IF(N174="sníž. přenesená",J174,0)</f>
        <v>0</v>
      </c>
      <c r="BI174" s="191">
        <f>IF(N174="nulová",J174,0)</f>
        <v>0</v>
      </c>
      <c r="BJ174" s="18" t="s">
        <v>89</v>
      </c>
      <c r="BK174" s="191">
        <f>ROUND(I174*H174,2)</f>
        <v>0</v>
      </c>
      <c r="BL174" s="18" t="s">
        <v>296</v>
      </c>
      <c r="BM174" s="190" t="s">
        <v>1669</v>
      </c>
    </row>
    <row r="175" s="2" customFormat="1">
      <c r="A175" s="37"/>
      <c r="B175" s="38"/>
      <c r="C175" s="37"/>
      <c r="D175" s="192" t="s">
        <v>167</v>
      </c>
      <c r="E175" s="37"/>
      <c r="F175" s="193" t="s">
        <v>1670</v>
      </c>
      <c r="G175" s="37"/>
      <c r="H175" s="37"/>
      <c r="I175" s="194"/>
      <c r="J175" s="37"/>
      <c r="K175" s="37"/>
      <c r="L175" s="38"/>
      <c r="M175" s="195"/>
      <c r="N175" s="196"/>
      <c r="O175" s="76"/>
      <c r="P175" s="76"/>
      <c r="Q175" s="76"/>
      <c r="R175" s="76"/>
      <c r="S175" s="76"/>
      <c r="T175" s="7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8" t="s">
        <v>167</v>
      </c>
      <c r="AU175" s="18" t="s">
        <v>91</v>
      </c>
    </row>
    <row r="176" s="13" customFormat="1">
      <c r="A176" s="13"/>
      <c r="B176" s="201"/>
      <c r="C176" s="13"/>
      <c r="D176" s="192" t="s">
        <v>248</v>
      </c>
      <c r="E176" s="202" t="s">
        <v>1</v>
      </c>
      <c r="F176" s="203" t="s">
        <v>1671</v>
      </c>
      <c r="G176" s="13"/>
      <c r="H176" s="204">
        <v>16</v>
      </c>
      <c r="I176" s="205"/>
      <c r="J176" s="13"/>
      <c r="K176" s="13"/>
      <c r="L176" s="201"/>
      <c r="M176" s="206"/>
      <c r="N176" s="207"/>
      <c r="O176" s="207"/>
      <c r="P176" s="207"/>
      <c r="Q176" s="207"/>
      <c r="R176" s="207"/>
      <c r="S176" s="207"/>
      <c r="T176" s="20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02" t="s">
        <v>248</v>
      </c>
      <c r="AU176" s="202" t="s">
        <v>91</v>
      </c>
      <c r="AV176" s="13" t="s">
        <v>91</v>
      </c>
      <c r="AW176" s="13" t="s">
        <v>37</v>
      </c>
      <c r="AX176" s="13" t="s">
        <v>89</v>
      </c>
      <c r="AY176" s="202" t="s">
        <v>160</v>
      </c>
    </row>
    <row r="177" s="2" customFormat="1" ht="21.75" customHeight="1">
      <c r="A177" s="37"/>
      <c r="B177" s="178"/>
      <c r="C177" s="179" t="s">
        <v>357</v>
      </c>
      <c r="D177" s="179" t="s">
        <v>162</v>
      </c>
      <c r="E177" s="180" t="s">
        <v>1672</v>
      </c>
      <c r="F177" s="181" t="s">
        <v>1673</v>
      </c>
      <c r="G177" s="182" t="s">
        <v>515</v>
      </c>
      <c r="H177" s="183">
        <v>40</v>
      </c>
      <c r="I177" s="184"/>
      <c r="J177" s="185">
        <f>ROUND(I177*H177,2)</f>
        <v>0</v>
      </c>
      <c r="K177" s="181" t="s">
        <v>245</v>
      </c>
      <c r="L177" s="38"/>
      <c r="M177" s="186" t="s">
        <v>1</v>
      </c>
      <c r="N177" s="187" t="s">
        <v>47</v>
      </c>
      <c r="O177" s="76"/>
      <c r="P177" s="188">
        <f>O177*H177</f>
        <v>0</v>
      </c>
      <c r="Q177" s="188">
        <v>0.0034499999999999999</v>
      </c>
      <c r="R177" s="188">
        <f>Q177*H177</f>
        <v>0.13800000000000001</v>
      </c>
      <c r="S177" s="188">
        <v>0</v>
      </c>
      <c r="T177" s="18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90" t="s">
        <v>296</v>
      </c>
      <c r="AT177" s="190" t="s">
        <v>162</v>
      </c>
      <c r="AU177" s="190" t="s">
        <v>91</v>
      </c>
      <c r="AY177" s="18" t="s">
        <v>160</v>
      </c>
      <c r="BE177" s="191">
        <f>IF(N177="základní",J177,0)</f>
        <v>0</v>
      </c>
      <c r="BF177" s="191">
        <f>IF(N177="snížená",J177,0)</f>
        <v>0</v>
      </c>
      <c r="BG177" s="191">
        <f>IF(N177="zákl. přenesená",J177,0)</f>
        <v>0</v>
      </c>
      <c r="BH177" s="191">
        <f>IF(N177="sníž. přenesená",J177,0)</f>
        <v>0</v>
      </c>
      <c r="BI177" s="191">
        <f>IF(N177="nulová",J177,0)</f>
        <v>0</v>
      </c>
      <c r="BJ177" s="18" t="s">
        <v>89</v>
      </c>
      <c r="BK177" s="191">
        <f>ROUND(I177*H177,2)</f>
        <v>0</v>
      </c>
      <c r="BL177" s="18" t="s">
        <v>296</v>
      </c>
      <c r="BM177" s="190" t="s">
        <v>1674</v>
      </c>
    </row>
    <row r="178" s="2" customFormat="1">
      <c r="A178" s="37"/>
      <c r="B178" s="38"/>
      <c r="C178" s="37"/>
      <c r="D178" s="192" t="s">
        <v>167</v>
      </c>
      <c r="E178" s="37"/>
      <c r="F178" s="193" t="s">
        <v>1675</v>
      </c>
      <c r="G178" s="37"/>
      <c r="H178" s="37"/>
      <c r="I178" s="194"/>
      <c r="J178" s="37"/>
      <c r="K178" s="37"/>
      <c r="L178" s="38"/>
      <c r="M178" s="195"/>
      <c r="N178" s="196"/>
      <c r="O178" s="76"/>
      <c r="P178" s="76"/>
      <c r="Q178" s="76"/>
      <c r="R178" s="76"/>
      <c r="S178" s="76"/>
      <c r="T178" s="7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8" t="s">
        <v>167</v>
      </c>
      <c r="AU178" s="18" t="s">
        <v>91</v>
      </c>
    </row>
    <row r="179" s="13" customFormat="1">
      <c r="A179" s="13"/>
      <c r="B179" s="201"/>
      <c r="C179" s="13"/>
      <c r="D179" s="192" t="s">
        <v>248</v>
      </c>
      <c r="E179" s="202" t="s">
        <v>1</v>
      </c>
      <c r="F179" s="203" t="s">
        <v>1676</v>
      </c>
      <c r="G179" s="13"/>
      <c r="H179" s="204">
        <v>40</v>
      </c>
      <c r="I179" s="205"/>
      <c r="J179" s="13"/>
      <c r="K179" s="13"/>
      <c r="L179" s="201"/>
      <c r="M179" s="206"/>
      <c r="N179" s="207"/>
      <c r="O179" s="207"/>
      <c r="P179" s="207"/>
      <c r="Q179" s="207"/>
      <c r="R179" s="207"/>
      <c r="S179" s="207"/>
      <c r="T179" s="20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02" t="s">
        <v>248</v>
      </c>
      <c r="AU179" s="202" t="s">
        <v>91</v>
      </c>
      <c r="AV179" s="13" t="s">
        <v>91</v>
      </c>
      <c r="AW179" s="13" t="s">
        <v>37</v>
      </c>
      <c r="AX179" s="13" t="s">
        <v>89</v>
      </c>
      <c r="AY179" s="202" t="s">
        <v>160</v>
      </c>
    </row>
    <row r="180" s="2" customFormat="1" ht="16.5" customHeight="1">
      <c r="A180" s="37"/>
      <c r="B180" s="178"/>
      <c r="C180" s="179" t="s">
        <v>363</v>
      </c>
      <c r="D180" s="179" t="s">
        <v>162</v>
      </c>
      <c r="E180" s="180" t="s">
        <v>1677</v>
      </c>
      <c r="F180" s="181" t="s">
        <v>1678</v>
      </c>
      <c r="G180" s="182" t="s">
        <v>515</v>
      </c>
      <c r="H180" s="183">
        <v>84</v>
      </c>
      <c r="I180" s="184"/>
      <c r="J180" s="185">
        <f>ROUND(I180*H180,2)</f>
        <v>0</v>
      </c>
      <c r="K180" s="181" t="s">
        <v>245</v>
      </c>
      <c r="L180" s="38"/>
      <c r="M180" s="186" t="s">
        <v>1</v>
      </c>
      <c r="N180" s="187" t="s">
        <v>47</v>
      </c>
      <c r="O180" s="76"/>
      <c r="P180" s="188">
        <f>O180*H180</f>
        <v>0</v>
      </c>
      <c r="Q180" s="188">
        <v>0</v>
      </c>
      <c r="R180" s="188">
        <f>Q180*H180</f>
        <v>0</v>
      </c>
      <c r="S180" s="188">
        <v>0</v>
      </c>
      <c r="T180" s="18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90" t="s">
        <v>296</v>
      </c>
      <c r="AT180" s="190" t="s">
        <v>162</v>
      </c>
      <c r="AU180" s="190" t="s">
        <v>91</v>
      </c>
      <c r="AY180" s="18" t="s">
        <v>160</v>
      </c>
      <c r="BE180" s="191">
        <f>IF(N180="základní",J180,0)</f>
        <v>0</v>
      </c>
      <c r="BF180" s="191">
        <f>IF(N180="snížená",J180,0)</f>
        <v>0</v>
      </c>
      <c r="BG180" s="191">
        <f>IF(N180="zákl. přenesená",J180,0)</f>
        <v>0</v>
      </c>
      <c r="BH180" s="191">
        <f>IF(N180="sníž. přenesená",J180,0)</f>
        <v>0</v>
      </c>
      <c r="BI180" s="191">
        <f>IF(N180="nulová",J180,0)</f>
        <v>0</v>
      </c>
      <c r="BJ180" s="18" t="s">
        <v>89</v>
      </c>
      <c r="BK180" s="191">
        <f>ROUND(I180*H180,2)</f>
        <v>0</v>
      </c>
      <c r="BL180" s="18" t="s">
        <v>296</v>
      </c>
      <c r="BM180" s="190" t="s">
        <v>1679</v>
      </c>
    </row>
    <row r="181" s="2" customFormat="1">
      <c r="A181" s="37"/>
      <c r="B181" s="38"/>
      <c r="C181" s="37"/>
      <c r="D181" s="192" t="s">
        <v>167</v>
      </c>
      <c r="E181" s="37"/>
      <c r="F181" s="193" t="s">
        <v>1680</v>
      </c>
      <c r="G181" s="37"/>
      <c r="H181" s="37"/>
      <c r="I181" s="194"/>
      <c r="J181" s="37"/>
      <c r="K181" s="37"/>
      <c r="L181" s="38"/>
      <c r="M181" s="195"/>
      <c r="N181" s="196"/>
      <c r="O181" s="76"/>
      <c r="P181" s="76"/>
      <c r="Q181" s="76"/>
      <c r="R181" s="76"/>
      <c r="S181" s="76"/>
      <c r="T181" s="7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8" t="s">
        <v>167</v>
      </c>
      <c r="AU181" s="18" t="s">
        <v>91</v>
      </c>
    </row>
    <row r="182" s="13" customFormat="1">
      <c r="A182" s="13"/>
      <c r="B182" s="201"/>
      <c r="C182" s="13"/>
      <c r="D182" s="192" t="s">
        <v>248</v>
      </c>
      <c r="E182" s="202" t="s">
        <v>1</v>
      </c>
      <c r="F182" s="203" t="s">
        <v>1681</v>
      </c>
      <c r="G182" s="13"/>
      <c r="H182" s="204">
        <v>84</v>
      </c>
      <c r="I182" s="205"/>
      <c r="J182" s="13"/>
      <c r="K182" s="13"/>
      <c r="L182" s="201"/>
      <c r="M182" s="206"/>
      <c r="N182" s="207"/>
      <c r="O182" s="207"/>
      <c r="P182" s="207"/>
      <c r="Q182" s="207"/>
      <c r="R182" s="207"/>
      <c r="S182" s="207"/>
      <c r="T182" s="20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02" t="s">
        <v>248</v>
      </c>
      <c r="AU182" s="202" t="s">
        <v>91</v>
      </c>
      <c r="AV182" s="13" t="s">
        <v>91</v>
      </c>
      <c r="AW182" s="13" t="s">
        <v>37</v>
      </c>
      <c r="AX182" s="13" t="s">
        <v>89</v>
      </c>
      <c r="AY182" s="202" t="s">
        <v>160</v>
      </c>
    </row>
    <row r="183" s="2" customFormat="1" ht="24.15" customHeight="1">
      <c r="A183" s="37"/>
      <c r="B183" s="178"/>
      <c r="C183" s="179" t="s">
        <v>368</v>
      </c>
      <c r="D183" s="179" t="s">
        <v>162</v>
      </c>
      <c r="E183" s="180" t="s">
        <v>1682</v>
      </c>
      <c r="F183" s="181" t="s">
        <v>1683</v>
      </c>
      <c r="G183" s="182" t="s">
        <v>515</v>
      </c>
      <c r="H183" s="183">
        <v>40</v>
      </c>
      <c r="I183" s="184"/>
      <c r="J183" s="185">
        <f>ROUND(I183*H183,2)</f>
        <v>0</v>
      </c>
      <c r="K183" s="181" t="s">
        <v>245</v>
      </c>
      <c r="L183" s="38"/>
      <c r="M183" s="186" t="s">
        <v>1</v>
      </c>
      <c r="N183" s="187" t="s">
        <v>47</v>
      </c>
      <c r="O183" s="76"/>
      <c r="P183" s="188">
        <f>O183*H183</f>
        <v>0</v>
      </c>
      <c r="Q183" s="188">
        <v>0</v>
      </c>
      <c r="R183" s="188">
        <f>Q183*H183</f>
        <v>0</v>
      </c>
      <c r="S183" s="188">
        <v>0</v>
      </c>
      <c r="T183" s="18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90" t="s">
        <v>296</v>
      </c>
      <c r="AT183" s="190" t="s">
        <v>162</v>
      </c>
      <c r="AU183" s="190" t="s">
        <v>91</v>
      </c>
      <c r="AY183" s="18" t="s">
        <v>160</v>
      </c>
      <c r="BE183" s="191">
        <f>IF(N183="základní",J183,0)</f>
        <v>0</v>
      </c>
      <c r="BF183" s="191">
        <f>IF(N183="snížená",J183,0)</f>
        <v>0</v>
      </c>
      <c r="BG183" s="191">
        <f>IF(N183="zákl. přenesená",J183,0)</f>
        <v>0</v>
      </c>
      <c r="BH183" s="191">
        <f>IF(N183="sníž. přenesená",J183,0)</f>
        <v>0</v>
      </c>
      <c r="BI183" s="191">
        <f>IF(N183="nulová",J183,0)</f>
        <v>0</v>
      </c>
      <c r="BJ183" s="18" t="s">
        <v>89</v>
      </c>
      <c r="BK183" s="191">
        <f>ROUND(I183*H183,2)</f>
        <v>0</v>
      </c>
      <c r="BL183" s="18" t="s">
        <v>296</v>
      </c>
      <c r="BM183" s="190" t="s">
        <v>1684</v>
      </c>
    </row>
    <row r="184" s="2" customFormat="1">
      <c r="A184" s="37"/>
      <c r="B184" s="38"/>
      <c r="C184" s="37"/>
      <c r="D184" s="192" t="s">
        <v>167</v>
      </c>
      <c r="E184" s="37"/>
      <c r="F184" s="193" t="s">
        <v>1685</v>
      </c>
      <c r="G184" s="37"/>
      <c r="H184" s="37"/>
      <c r="I184" s="194"/>
      <c r="J184" s="37"/>
      <c r="K184" s="37"/>
      <c r="L184" s="38"/>
      <c r="M184" s="195"/>
      <c r="N184" s="196"/>
      <c r="O184" s="76"/>
      <c r="P184" s="76"/>
      <c r="Q184" s="76"/>
      <c r="R184" s="76"/>
      <c r="S184" s="76"/>
      <c r="T184" s="7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8" t="s">
        <v>167</v>
      </c>
      <c r="AU184" s="18" t="s">
        <v>91</v>
      </c>
    </row>
    <row r="185" s="2" customFormat="1" ht="24.15" customHeight="1">
      <c r="A185" s="37"/>
      <c r="B185" s="178"/>
      <c r="C185" s="179" t="s">
        <v>374</v>
      </c>
      <c r="D185" s="179" t="s">
        <v>162</v>
      </c>
      <c r="E185" s="180" t="s">
        <v>1686</v>
      </c>
      <c r="F185" s="181" t="s">
        <v>1687</v>
      </c>
      <c r="G185" s="182" t="s">
        <v>515</v>
      </c>
      <c r="H185" s="183">
        <v>84</v>
      </c>
      <c r="I185" s="184"/>
      <c r="J185" s="185">
        <f>ROUND(I185*H185,2)</f>
        <v>0</v>
      </c>
      <c r="K185" s="181" t="s">
        <v>245</v>
      </c>
      <c r="L185" s="38"/>
      <c r="M185" s="186" t="s">
        <v>1</v>
      </c>
      <c r="N185" s="187" t="s">
        <v>47</v>
      </c>
      <c r="O185" s="76"/>
      <c r="P185" s="188">
        <f>O185*H185</f>
        <v>0</v>
      </c>
      <c r="Q185" s="188">
        <v>0.00017000000000000001</v>
      </c>
      <c r="R185" s="188">
        <f>Q185*H185</f>
        <v>0.014280000000000001</v>
      </c>
      <c r="S185" s="188">
        <v>0</v>
      </c>
      <c r="T185" s="18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90" t="s">
        <v>296</v>
      </c>
      <c r="AT185" s="190" t="s">
        <v>162</v>
      </c>
      <c r="AU185" s="190" t="s">
        <v>91</v>
      </c>
      <c r="AY185" s="18" t="s">
        <v>160</v>
      </c>
      <c r="BE185" s="191">
        <f>IF(N185="základní",J185,0)</f>
        <v>0</v>
      </c>
      <c r="BF185" s="191">
        <f>IF(N185="snížená",J185,0)</f>
        <v>0</v>
      </c>
      <c r="BG185" s="191">
        <f>IF(N185="zákl. přenesená",J185,0)</f>
        <v>0</v>
      </c>
      <c r="BH185" s="191">
        <f>IF(N185="sníž. přenesená",J185,0)</f>
        <v>0</v>
      </c>
      <c r="BI185" s="191">
        <f>IF(N185="nulová",J185,0)</f>
        <v>0</v>
      </c>
      <c r="BJ185" s="18" t="s">
        <v>89</v>
      </c>
      <c r="BK185" s="191">
        <f>ROUND(I185*H185,2)</f>
        <v>0</v>
      </c>
      <c r="BL185" s="18" t="s">
        <v>296</v>
      </c>
      <c r="BM185" s="190" t="s">
        <v>1688</v>
      </c>
    </row>
    <row r="186" s="2" customFormat="1">
      <c r="A186" s="37"/>
      <c r="B186" s="38"/>
      <c r="C186" s="37"/>
      <c r="D186" s="192" t="s">
        <v>167</v>
      </c>
      <c r="E186" s="37"/>
      <c r="F186" s="193" t="s">
        <v>1689</v>
      </c>
      <c r="G186" s="37"/>
      <c r="H186" s="37"/>
      <c r="I186" s="194"/>
      <c r="J186" s="37"/>
      <c r="K186" s="37"/>
      <c r="L186" s="38"/>
      <c r="M186" s="195"/>
      <c r="N186" s="196"/>
      <c r="O186" s="76"/>
      <c r="P186" s="76"/>
      <c r="Q186" s="76"/>
      <c r="R186" s="76"/>
      <c r="S186" s="76"/>
      <c r="T186" s="7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8" t="s">
        <v>167</v>
      </c>
      <c r="AU186" s="18" t="s">
        <v>91</v>
      </c>
    </row>
    <row r="187" s="13" customFormat="1">
      <c r="A187" s="13"/>
      <c r="B187" s="201"/>
      <c r="C187" s="13"/>
      <c r="D187" s="192" t="s">
        <v>248</v>
      </c>
      <c r="E187" s="202" t="s">
        <v>1</v>
      </c>
      <c r="F187" s="203" t="s">
        <v>1690</v>
      </c>
      <c r="G187" s="13"/>
      <c r="H187" s="204">
        <v>84</v>
      </c>
      <c r="I187" s="205"/>
      <c r="J187" s="13"/>
      <c r="K187" s="13"/>
      <c r="L187" s="201"/>
      <c r="M187" s="206"/>
      <c r="N187" s="207"/>
      <c r="O187" s="207"/>
      <c r="P187" s="207"/>
      <c r="Q187" s="207"/>
      <c r="R187" s="207"/>
      <c r="S187" s="207"/>
      <c r="T187" s="20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02" t="s">
        <v>248</v>
      </c>
      <c r="AU187" s="202" t="s">
        <v>91</v>
      </c>
      <c r="AV187" s="13" t="s">
        <v>91</v>
      </c>
      <c r="AW187" s="13" t="s">
        <v>37</v>
      </c>
      <c r="AX187" s="13" t="s">
        <v>89</v>
      </c>
      <c r="AY187" s="202" t="s">
        <v>160</v>
      </c>
    </row>
    <row r="188" s="2" customFormat="1" ht="24.15" customHeight="1">
      <c r="A188" s="37"/>
      <c r="B188" s="178"/>
      <c r="C188" s="179" t="s">
        <v>7</v>
      </c>
      <c r="D188" s="179" t="s">
        <v>162</v>
      </c>
      <c r="E188" s="180" t="s">
        <v>1691</v>
      </c>
      <c r="F188" s="181" t="s">
        <v>1692</v>
      </c>
      <c r="G188" s="182" t="s">
        <v>515</v>
      </c>
      <c r="H188" s="183">
        <v>84</v>
      </c>
      <c r="I188" s="184"/>
      <c r="J188" s="185">
        <f>ROUND(I188*H188,2)</f>
        <v>0</v>
      </c>
      <c r="K188" s="181" t="s">
        <v>245</v>
      </c>
      <c r="L188" s="38"/>
      <c r="M188" s="186" t="s">
        <v>1</v>
      </c>
      <c r="N188" s="187" t="s">
        <v>47</v>
      </c>
      <c r="O188" s="76"/>
      <c r="P188" s="188">
        <f>O188*H188</f>
        <v>0</v>
      </c>
      <c r="Q188" s="188">
        <v>0.00022000000000000001</v>
      </c>
      <c r="R188" s="188">
        <f>Q188*H188</f>
        <v>0.01848</v>
      </c>
      <c r="S188" s="188">
        <v>0</v>
      </c>
      <c r="T188" s="18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90" t="s">
        <v>296</v>
      </c>
      <c r="AT188" s="190" t="s">
        <v>162</v>
      </c>
      <c r="AU188" s="190" t="s">
        <v>91</v>
      </c>
      <c r="AY188" s="18" t="s">
        <v>160</v>
      </c>
      <c r="BE188" s="191">
        <f>IF(N188="základní",J188,0)</f>
        <v>0</v>
      </c>
      <c r="BF188" s="191">
        <f>IF(N188="snížená",J188,0)</f>
        <v>0</v>
      </c>
      <c r="BG188" s="191">
        <f>IF(N188="zákl. přenesená",J188,0)</f>
        <v>0</v>
      </c>
      <c r="BH188" s="191">
        <f>IF(N188="sníž. přenesená",J188,0)</f>
        <v>0</v>
      </c>
      <c r="BI188" s="191">
        <f>IF(N188="nulová",J188,0)</f>
        <v>0</v>
      </c>
      <c r="BJ188" s="18" t="s">
        <v>89</v>
      </c>
      <c r="BK188" s="191">
        <f>ROUND(I188*H188,2)</f>
        <v>0</v>
      </c>
      <c r="BL188" s="18" t="s">
        <v>296</v>
      </c>
      <c r="BM188" s="190" t="s">
        <v>1693</v>
      </c>
    </row>
    <row r="189" s="2" customFormat="1">
      <c r="A189" s="37"/>
      <c r="B189" s="38"/>
      <c r="C189" s="37"/>
      <c r="D189" s="192" t="s">
        <v>167</v>
      </c>
      <c r="E189" s="37"/>
      <c r="F189" s="193" t="s">
        <v>1694</v>
      </c>
      <c r="G189" s="37"/>
      <c r="H189" s="37"/>
      <c r="I189" s="194"/>
      <c r="J189" s="37"/>
      <c r="K189" s="37"/>
      <c r="L189" s="38"/>
      <c r="M189" s="195"/>
      <c r="N189" s="196"/>
      <c r="O189" s="76"/>
      <c r="P189" s="76"/>
      <c r="Q189" s="76"/>
      <c r="R189" s="76"/>
      <c r="S189" s="76"/>
      <c r="T189" s="7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8" t="s">
        <v>167</v>
      </c>
      <c r="AU189" s="18" t="s">
        <v>91</v>
      </c>
    </row>
    <row r="190" s="13" customFormat="1">
      <c r="A190" s="13"/>
      <c r="B190" s="201"/>
      <c r="C190" s="13"/>
      <c r="D190" s="192" t="s">
        <v>248</v>
      </c>
      <c r="E190" s="202" t="s">
        <v>1</v>
      </c>
      <c r="F190" s="203" t="s">
        <v>1690</v>
      </c>
      <c r="G190" s="13"/>
      <c r="H190" s="204">
        <v>84</v>
      </c>
      <c r="I190" s="205"/>
      <c r="J190" s="13"/>
      <c r="K190" s="13"/>
      <c r="L190" s="201"/>
      <c r="M190" s="206"/>
      <c r="N190" s="207"/>
      <c r="O190" s="207"/>
      <c r="P190" s="207"/>
      <c r="Q190" s="207"/>
      <c r="R190" s="207"/>
      <c r="S190" s="207"/>
      <c r="T190" s="20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02" t="s">
        <v>248</v>
      </c>
      <c r="AU190" s="202" t="s">
        <v>91</v>
      </c>
      <c r="AV190" s="13" t="s">
        <v>91</v>
      </c>
      <c r="AW190" s="13" t="s">
        <v>37</v>
      </c>
      <c r="AX190" s="13" t="s">
        <v>89</v>
      </c>
      <c r="AY190" s="202" t="s">
        <v>160</v>
      </c>
    </row>
    <row r="191" s="2" customFormat="1" ht="24.15" customHeight="1">
      <c r="A191" s="37"/>
      <c r="B191" s="178"/>
      <c r="C191" s="179" t="s">
        <v>388</v>
      </c>
      <c r="D191" s="179" t="s">
        <v>162</v>
      </c>
      <c r="E191" s="180" t="s">
        <v>1695</v>
      </c>
      <c r="F191" s="181" t="s">
        <v>1696</v>
      </c>
      <c r="G191" s="182" t="s">
        <v>515</v>
      </c>
      <c r="H191" s="183">
        <v>44</v>
      </c>
      <c r="I191" s="184"/>
      <c r="J191" s="185">
        <f>ROUND(I191*H191,2)</f>
        <v>0</v>
      </c>
      <c r="K191" s="181" t="s">
        <v>245</v>
      </c>
      <c r="L191" s="38"/>
      <c r="M191" s="186" t="s">
        <v>1</v>
      </c>
      <c r="N191" s="187" t="s">
        <v>47</v>
      </c>
      <c r="O191" s="76"/>
      <c r="P191" s="188">
        <f>O191*H191</f>
        <v>0</v>
      </c>
      <c r="Q191" s="188">
        <v>0.00032000000000000003</v>
      </c>
      <c r="R191" s="188">
        <f>Q191*H191</f>
        <v>0.014080000000000001</v>
      </c>
      <c r="S191" s="188">
        <v>0</v>
      </c>
      <c r="T191" s="18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90" t="s">
        <v>296</v>
      </c>
      <c r="AT191" s="190" t="s">
        <v>162</v>
      </c>
      <c r="AU191" s="190" t="s">
        <v>91</v>
      </c>
      <c r="AY191" s="18" t="s">
        <v>160</v>
      </c>
      <c r="BE191" s="191">
        <f>IF(N191="základní",J191,0)</f>
        <v>0</v>
      </c>
      <c r="BF191" s="191">
        <f>IF(N191="snížená",J191,0)</f>
        <v>0</v>
      </c>
      <c r="BG191" s="191">
        <f>IF(N191="zákl. přenesená",J191,0)</f>
        <v>0</v>
      </c>
      <c r="BH191" s="191">
        <f>IF(N191="sníž. přenesená",J191,0)</f>
        <v>0</v>
      </c>
      <c r="BI191" s="191">
        <f>IF(N191="nulová",J191,0)</f>
        <v>0</v>
      </c>
      <c r="BJ191" s="18" t="s">
        <v>89</v>
      </c>
      <c r="BK191" s="191">
        <f>ROUND(I191*H191,2)</f>
        <v>0</v>
      </c>
      <c r="BL191" s="18" t="s">
        <v>296</v>
      </c>
      <c r="BM191" s="190" t="s">
        <v>1697</v>
      </c>
    </row>
    <row r="192" s="2" customFormat="1">
      <c r="A192" s="37"/>
      <c r="B192" s="38"/>
      <c r="C192" s="37"/>
      <c r="D192" s="192" t="s">
        <v>167</v>
      </c>
      <c r="E192" s="37"/>
      <c r="F192" s="193" t="s">
        <v>1698</v>
      </c>
      <c r="G192" s="37"/>
      <c r="H192" s="37"/>
      <c r="I192" s="194"/>
      <c r="J192" s="37"/>
      <c r="K192" s="37"/>
      <c r="L192" s="38"/>
      <c r="M192" s="195"/>
      <c r="N192" s="196"/>
      <c r="O192" s="76"/>
      <c r="P192" s="76"/>
      <c r="Q192" s="76"/>
      <c r="R192" s="76"/>
      <c r="S192" s="76"/>
      <c r="T192" s="7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8" t="s">
        <v>167</v>
      </c>
      <c r="AU192" s="18" t="s">
        <v>91</v>
      </c>
    </row>
    <row r="193" s="13" customFormat="1">
      <c r="A193" s="13"/>
      <c r="B193" s="201"/>
      <c r="C193" s="13"/>
      <c r="D193" s="192" t="s">
        <v>248</v>
      </c>
      <c r="E193" s="202" t="s">
        <v>1</v>
      </c>
      <c r="F193" s="203" t="s">
        <v>1699</v>
      </c>
      <c r="G193" s="13"/>
      <c r="H193" s="204">
        <v>44</v>
      </c>
      <c r="I193" s="205"/>
      <c r="J193" s="13"/>
      <c r="K193" s="13"/>
      <c r="L193" s="201"/>
      <c r="M193" s="206"/>
      <c r="N193" s="207"/>
      <c r="O193" s="207"/>
      <c r="P193" s="207"/>
      <c r="Q193" s="207"/>
      <c r="R193" s="207"/>
      <c r="S193" s="207"/>
      <c r="T193" s="20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02" t="s">
        <v>248</v>
      </c>
      <c r="AU193" s="202" t="s">
        <v>91</v>
      </c>
      <c r="AV193" s="13" t="s">
        <v>91</v>
      </c>
      <c r="AW193" s="13" t="s">
        <v>37</v>
      </c>
      <c r="AX193" s="13" t="s">
        <v>89</v>
      </c>
      <c r="AY193" s="202" t="s">
        <v>160</v>
      </c>
    </row>
    <row r="194" s="2" customFormat="1" ht="24.15" customHeight="1">
      <c r="A194" s="37"/>
      <c r="B194" s="178"/>
      <c r="C194" s="179" t="s">
        <v>397</v>
      </c>
      <c r="D194" s="179" t="s">
        <v>162</v>
      </c>
      <c r="E194" s="180" t="s">
        <v>1700</v>
      </c>
      <c r="F194" s="181" t="s">
        <v>1701</v>
      </c>
      <c r="G194" s="182" t="s">
        <v>515</v>
      </c>
      <c r="H194" s="183">
        <v>28</v>
      </c>
      <c r="I194" s="184"/>
      <c r="J194" s="185">
        <f>ROUND(I194*H194,2)</f>
        <v>0</v>
      </c>
      <c r="K194" s="181" t="s">
        <v>245</v>
      </c>
      <c r="L194" s="38"/>
      <c r="M194" s="186" t="s">
        <v>1</v>
      </c>
      <c r="N194" s="187" t="s">
        <v>47</v>
      </c>
      <c r="O194" s="76"/>
      <c r="P194" s="188">
        <f>O194*H194</f>
        <v>0</v>
      </c>
      <c r="Q194" s="188">
        <v>0.00050000000000000001</v>
      </c>
      <c r="R194" s="188">
        <f>Q194*H194</f>
        <v>0.014</v>
      </c>
      <c r="S194" s="188">
        <v>0</v>
      </c>
      <c r="T194" s="189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90" t="s">
        <v>296</v>
      </c>
      <c r="AT194" s="190" t="s">
        <v>162</v>
      </c>
      <c r="AU194" s="190" t="s">
        <v>91</v>
      </c>
      <c r="AY194" s="18" t="s">
        <v>160</v>
      </c>
      <c r="BE194" s="191">
        <f>IF(N194="základní",J194,0)</f>
        <v>0</v>
      </c>
      <c r="BF194" s="191">
        <f>IF(N194="snížená",J194,0)</f>
        <v>0</v>
      </c>
      <c r="BG194" s="191">
        <f>IF(N194="zákl. přenesená",J194,0)</f>
        <v>0</v>
      </c>
      <c r="BH194" s="191">
        <f>IF(N194="sníž. přenesená",J194,0)</f>
        <v>0</v>
      </c>
      <c r="BI194" s="191">
        <f>IF(N194="nulová",J194,0)</f>
        <v>0</v>
      </c>
      <c r="BJ194" s="18" t="s">
        <v>89</v>
      </c>
      <c r="BK194" s="191">
        <f>ROUND(I194*H194,2)</f>
        <v>0</v>
      </c>
      <c r="BL194" s="18" t="s">
        <v>296</v>
      </c>
      <c r="BM194" s="190" t="s">
        <v>1702</v>
      </c>
    </row>
    <row r="195" s="2" customFormat="1">
      <c r="A195" s="37"/>
      <c r="B195" s="38"/>
      <c r="C195" s="37"/>
      <c r="D195" s="192" t="s">
        <v>167</v>
      </c>
      <c r="E195" s="37"/>
      <c r="F195" s="193" t="s">
        <v>1703</v>
      </c>
      <c r="G195" s="37"/>
      <c r="H195" s="37"/>
      <c r="I195" s="194"/>
      <c r="J195" s="37"/>
      <c r="K195" s="37"/>
      <c r="L195" s="38"/>
      <c r="M195" s="195"/>
      <c r="N195" s="196"/>
      <c r="O195" s="76"/>
      <c r="P195" s="76"/>
      <c r="Q195" s="76"/>
      <c r="R195" s="76"/>
      <c r="S195" s="76"/>
      <c r="T195" s="77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8" t="s">
        <v>167</v>
      </c>
      <c r="AU195" s="18" t="s">
        <v>91</v>
      </c>
    </row>
    <row r="196" s="13" customFormat="1">
      <c r="A196" s="13"/>
      <c r="B196" s="201"/>
      <c r="C196" s="13"/>
      <c r="D196" s="192" t="s">
        <v>248</v>
      </c>
      <c r="E196" s="202" t="s">
        <v>1</v>
      </c>
      <c r="F196" s="203" t="s">
        <v>1704</v>
      </c>
      <c r="G196" s="13"/>
      <c r="H196" s="204">
        <v>28</v>
      </c>
      <c r="I196" s="205"/>
      <c r="J196" s="13"/>
      <c r="K196" s="13"/>
      <c r="L196" s="201"/>
      <c r="M196" s="206"/>
      <c r="N196" s="207"/>
      <c r="O196" s="207"/>
      <c r="P196" s="207"/>
      <c r="Q196" s="207"/>
      <c r="R196" s="207"/>
      <c r="S196" s="207"/>
      <c r="T196" s="20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02" t="s">
        <v>248</v>
      </c>
      <c r="AU196" s="202" t="s">
        <v>91</v>
      </c>
      <c r="AV196" s="13" t="s">
        <v>91</v>
      </c>
      <c r="AW196" s="13" t="s">
        <v>37</v>
      </c>
      <c r="AX196" s="13" t="s">
        <v>89</v>
      </c>
      <c r="AY196" s="202" t="s">
        <v>160</v>
      </c>
    </row>
    <row r="197" s="2" customFormat="1" ht="24.15" customHeight="1">
      <c r="A197" s="37"/>
      <c r="B197" s="178"/>
      <c r="C197" s="179" t="s">
        <v>405</v>
      </c>
      <c r="D197" s="179" t="s">
        <v>162</v>
      </c>
      <c r="E197" s="180" t="s">
        <v>1705</v>
      </c>
      <c r="F197" s="181" t="s">
        <v>1706</v>
      </c>
      <c r="G197" s="182" t="s">
        <v>515</v>
      </c>
      <c r="H197" s="183">
        <v>76</v>
      </c>
      <c r="I197" s="184"/>
      <c r="J197" s="185">
        <f>ROUND(I197*H197,2)</f>
        <v>0</v>
      </c>
      <c r="K197" s="181" t="s">
        <v>245</v>
      </c>
      <c r="L197" s="38"/>
      <c r="M197" s="186" t="s">
        <v>1</v>
      </c>
      <c r="N197" s="187" t="s">
        <v>47</v>
      </c>
      <c r="O197" s="76"/>
      <c r="P197" s="188">
        <f>O197*H197</f>
        <v>0</v>
      </c>
      <c r="Q197" s="188">
        <v>0.00073999999999999999</v>
      </c>
      <c r="R197" s="188">
        <f>Q197*H197</f>
        <v>0.056239999999999998</v>
      </c>
      <c r="S197" s="188">
        <v>0</v>
      </c>
      <c r="T197" s="18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90" t="s">
        <v>296</v>
      </c>
      <c r="AT197" s="190" t="s">
        <v>162</v>
      </c>
      <c r="AU197" s="190" t="s">
        <v>91</v>
      </c>
      <c r="AY197" s="18" t="s">
        <v>160</v>
      </c>
      <c r="BE197" s="191">
        <f>IF(N197="základní",J197,0)</f>
        <v>0</v>
      </c>
      <c r="BF197" s="191">
        <f>IF(N197="snížená",J197,0)</f>
        <v>0</v>
      </c>
      <c r="BG197" s="191">
        <f>IF(N197="zákl. přenesená",J197,0)</f>
        <v>0</v>
      </c>
      <c r="BH197" s="191">
        <f>IF(N197="sníž. přenesená",J197,0)</f>
        <v>0</v>
      </c>
      <c r="BI197" s="191">
        <f>IF(N197="nulová",J197,0)</f>
        <v>0</v>
      </c>
      <c r="BJ197" s="18" t="s">
        <v>89</v>
      </c>
      <c r="BK197" s="191">
        <f>ROUND(I197*H197,2)</f>
        <v>0</v>
      </c>
      <c r="BL197" s="18" t="s">
        <v>296</v>
      </c>
      <c r="BM197" s="190" t="s">
        <v>1707</v>
      </c>
    </row>
    <row r="198" s="2" customFormat="1">
      <c r="A198" s="37"/>
      <c r="B198" s="38"/>
      <c r="C198" s="37"/>
      <c r="D198" s="192" t="s">
        <v>167</v>
      </c>
      <c r="E198" s="37"/>
      <c r="F198" s="193" t="s">
        <v>1708</v>
      </c>
      <c r="G198" s="37"/>
      <c r="H198" s="37"/>
      <c r="I198" s="194"/>
      <c r="J198" s="37"/>
      <c r="K198" s="37"/>
      <c r="L198" s="38"/>
      <c r="M198" s="195"/>
      <c r="N198" s="196"/>
      <c r="O198" s="76"/>
      <c r="P198" s="76"/>
      <c r="Q198" s="76"/>
      <c r="R198" s="76"/>
      <c r="S198" s="76"/>
      <c r="T198" s="7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8" t="s">
        <v>167</v>
      </c>
      <c r="AU198" s="18" t="s">
        <v>91</v>
      </c>
    </row>
    <row r="199" s="13" customFormat="1">
      <c r="A199" s="13"/>
      <c r="B199" s="201"/>
      <c r="C199" s="13"/>
      <c r="D199" s="192" t="s">
        <v>248</v>
      </c>
      <c r="E199" s="202" t="s">
        <v>1</v>
      </c>
      <c r="F199" s="203" t="s">
        <v>1709</v>
      </c>
      <c r="G199" s="13"/>
      <c r="H199" s="204">
        <v>76</v>
      </c>
      <c r="I199" s="205"/>
      <c r="J199" s="13"/>
      <c r="K199" s="13"/>
      <c r="L199" s="201"/>
      <c r="M199" s="206"/>
      <c r="N199" s="207"/>
      <c r="O199" s="207"/>
      <c r="P199" s="207"/>
      <c r="Q199" s="207"/>
      <c r="R199" s="207"/>
      <c r="S199" s="207"/>
      <c r="T199" s="20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02" t="s">
        <v>248</v>
      </c>
      <c r="AU199" s="202" t="s">
        <v>91</v>
      </c>
      <c r="AV199" s="13" t="s">
        <v>91</v>
      </c>
      <c r="AW199" s="13" t="s">
        <v>37</v>
      </c>
      <c r="AX199" s="13" t="s">
        <v>89</v>
      </c>
      <c r="AY199" s="202" t="s">
        <v>160</v>
      </c>
    </row>
    <row r="200" s="2" customFormat="1" ht="24.15" customHeight="1">
      <c r="A200" s="37"/>
      <c r="B200" s="178"/>
      <c r="C200" s="179" t="s">
        <v>417</v>
      </c>
      <c r="D200" s="179" t="s">
        <v>162</v>
      </c>
      <c r="E200" s="180" t="s">
        <v>1710</v>
      </c>
      <c r="F200" s="181" t="s">
        <v>1711</v>
      </c>
      <c r="G200" s="182" t="s">
        <v>515</v>
      </c>
      <c r="H200" s="183">
        <v>20</v>
      </c>
      <c r="I200" s="184"/>
      <c r="J200" s="185">
        <f>ROUND(I200*H200,2)</f>
        <v>0</v>
      </c>
      <c r="K200" s="181" t="s">
        <v>245</v>
      </c>
      <c r="L200" s="38"/>
      <c r="M200" s="186" t="s">
        <v>1</v>
      </c>
      <c r="N200" s="187" t="s">
        <v>47</v>
      </c>
      <c r="O200" s="76"/>
      <c r="P200" s="188">
        <f>O200*H200</f>
        <v>0</v>
      </c>
      <c r="Q200" s="188">
        <v>0.001</v>
      </c>
      <c r="R200" s="188">
        <f>Q200*H200</f>
        <v>0.02</v>
      </c>
      <c r="S200" s="188">
        <v>0</v>
      </c>
      <c r="T200" s="18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90" t="s">
        <v>296</v>
      </c>
      <c r="AT200" s="190" t="s">
        <v>162</v>
      </c>
      <c r="AU200" s="190" t="s">
        <v>91</v>
      </c>
      <c r="AY200" s="18" t="s">
        <v>160</v>
      </c>
      <c r="BE200" s="191">
        <f>IF(N200="základní",J200,0)</f>
        <v>0</v>
      </c>
      <c r="BF200" s="191">
        <f>IF(N200="snížená",J200,0)</f>
        <v>0</v>
      </c>
      <c r="BG200" s="191">
        <f>IF(N200="zákl. přenesená",J200,0)</f>
        <v>0</v>
      </c>
      <c r="BH200" s="191">
        <f>IF(N200="sníž. přenesená",J200,0)</f>
        <v>0</v>
      </c>
      <c r="BI200" s="191">
        <f>IF(N200="nulová",J200,0)</f>
        <v>0</v>
      </c>
      <c r="BJ200" s="18" t="s">
        <v>89</v>
      </c>
      <c r="BK200" s="191">
        <f>ROUND(I200*H200,2)</f>
        <v>0</v>
      </c>
      <c r="BL200" s="18" t="s">
        <v>296</v>
      </c>
      <c r="BM200" s="190" t="s">
        <v>1712</v>
      </c>
    </row>
    <row r="201" s="2" customFormat="1">
      <c r="A201" s="37"/>
      <c r="B201" s="38"/>
      <c r="C201" s="37"/>
      <c r="D201" s="192" t="s">
        <v>167</v>
      </c>
      <c r="E201" s="37"/>
      <c r="F201" s="193" t="s">
        <v>1713</v>
      </c>
      <c r="G201" s="37"/>
      <c r="H201" s="37"/>
      <c r="I201" s="194"/>
      <c r="J201" s="37"/>
      <c r="K201" s="37"/>
      <c r="L201" s="38"/>
      <c r="M201" s="195"/>
      <c r="N201" s="196"/>
      <c r="O201" s="76"/>
      <c r="P201" s="76"/>
      <c r="Q201" s="76"/>
      <c r="R201" s="76"/>
      <c r="S201" s="76"/>
      <c r="T201" s="7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8" t="s">
        <v>167</v>
      </c>
      <c r="AU201" s="18" t="s">
        <v>91</v>
      </c>
    </row>
    <row r="202" s="13" customFormat="1">
      <c r="A202" s="13"/>
      <c r="B202" s="201"/>
      <c r="C202" s="13"/>
      <c r="D202" s="192" t="s">
        <v>248</v>
      </c>
      <c r="E202" s="202" t="s">
        <v>1</v>
      </c>
      <c r="F202" s="203" t="s">
        <v>1666</v>
      </c>
      <c r="G202" s="13"/>
      <c r="H202" s="204">
        <v>20</v>
      </c>
      <c r="I202" s="205"/>
      <c r="J202" s="13"/>
      <c r="K202" s="13"/>
      <c r="L202" s="201"/>
      <c r="M202" s="206"/>
      <c r="N202" s="207"/>
      <c r="O202" s="207"/>
      <c r="P202" s="207"/>
      <c r="Q202" s="207"/>
      <c r="R202" s="207"/>
      <c r="S202" s="207"/>
      <c r="T202" s="20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02" t="s">
        <v>248</v>
      </c>
      <c r="AU202" s="202" t="s">
        <v>91</v>
      </c>
      <c r="AV202" s="13" t="s">
        <v>91</v>
      </c>
      <c r="AW202" s="13" t="s">
        <v>37</v>
      </c>
      <c r="AX202" s="13" t="s">
        <v>89</v>
      </c>
      <c r="AY202" s="202" t="s">
        <v>160</v>
      </c>
    </row>
    <row r="203" s="2" customFormat="1" ht="16.5" customHeight="1">
      <c r="A203" s="37"/>
      <c r="B203" s="178"/>
      <c r="C203" s="179" t="s">
        <v>561</v>
      </c>
      <c r="D203" s="179" t="s">
        <v>162</v>
      </c>
      <c r="E203" s="180" t="s">
        <v>1714</v>
      </c>
      <c r="F203" s="181" t="s">
        <v>1715</v>
      </c>
      <c r="G203" s="182" t="s">
        <v>515</v>
      </c>
      <c r="H203" s="183">
        <v>240</v>
      </c>
      <c r="I203" s="184"/>
      <c r="J203" s="185">
        <f>ROUND(I203*H203,2)</f>
        <v>0</v>
      </c>
      <c r="K203" s="181" t="s">
        <v>245</v>
      </c>
      <c r="L203" s="38"/>
      <c r="M203" s="186" t="s">
        <v>1</v>
      </c>
      <c r="N203" s="187" t="s">
        <v>47</v>
      </c>
      <c r="O203" s="76"/>
      <c r="P203" s="188">
        <f>O203*H203</f>
        <v>0</v>
      </c>
      <c r="Q203" s="188">
        <v>0</v>
      </c>
      <c r="R203" s="188">
        <f>Q203*H203</f>
        <v>0</v>
      </c>
      <c r="S203" s="188">
        <v>0</v>
      </c>
      <c r="T203" s="18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90" t="s">
        <v>296</v>
      </c>
      <c r="AT203" s="190" t="s">
        <v>162</v>
      </c>
      <c r="AU203" s="190" t="s">
        <v>91</v>
      </c>
      <c r="AY203" s="18" t="s">
        <v>160</v>
      </c>
      <c r="BE203" s="191">
        <f>IF(N203="základní",J203,0)</f>
        <v>0</v>
      </c>
      <c r="BF203" s="191">
        <f>IF(N203="snížená",J203,0)</f>
        <v>0</v>
      </c>
      <c r="BG203" s="191">
        <f>IF(N203="zákl. přenesená",J203,0)</f>
        <v>0</v>
      </c>
      <c r="BH203" s="191">
        <f>IF(N203="sníž. přenesená",J203,0)</f>
        <v>0</v>
      </c>
      <c r="BI203" s="191">
        <f>IF(N203="nulová",J203,0)</f>
        <v>0</v>
      </c>
      <c r="BJ203" s="18" t="s">
        <v>89</v>
      </c>
      <c r="BK203" s="191">
        <f>ROUND(I203*H203,2)</f>
        <v>0</v>
      </c>
      <c r="BL203" s="18" t="s">
        <v>296</v>
      </c>
      <c r="BM203" s="190" t="s">
        <v>1716</v>
      </c>
    </row>
    <row r="204" s="2" customFormat="1">
      <c r="A204" s="37"/>
      <c r="B204" s="38"/>
      <c r="C204" s="37"/>
      <c r="D204" s="192" t="s">
        <v>167</v>
      </c>
      <c r="E204" s="37"/>
      <c r="F204" s="193" t="s">
        <v>1717</v>
      </c>
      <c r="G204" s="37"/>
      <c r="H204" s="37"/>
      <c r="I204" s="194"/>
      <c r="J204" s="37"/>
      <c r="K204" s="37"/>
      <c r="L204" s="38"/>
      <c r="M204" s="195"/>
      <c r="N204" s="196"/>
      <c r="O204" s="76"/>
      <c r="P204" s="76"/>
      <c r="Q204" s="76"/>
      <c r="R204" s="76"/>
      <c r="S204" s="76"/>
      <c r="T204" s="77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8" t="s">
        <v>167</v>
      </c>
      <c r="AU204" s="18" t="s">
        <v>91</v>
      </c>
    </row>
    <row r="205" s="13" customFormat="1">
      <c r="A205" s="13"/>
      <c r="B205" s="201"/>
      <c r="C205" s="13"/>
      <c r="D205" s="192" t="s">
        <v>248</v>
      </c>
      <c r="E205" s="202" t="s">
        <v>1</v>
      </c>
      <c r="F205" s="203" t="s">
        <v>1718</v>
      </c>
      <c r="G205" s="13"/>
      <c r="H205" s="204">
        <v>240</v>
      </c>
      <c r="I205" s="205"/>
      <c r="J205" s="13"/>
      <c r="K205" s="13"/>
      <c r="L205" s="201"/>
      <c r="M205" s="206"/>
      <c r="N205" s="207"/>
      <c r="O205" s="207"/>
      <c r="P205" s="207"/>
      <c r="Q205" s="207"/>
      <c r="R205" s="207"/>
      <c r="S205" s="207"/>
      <c r="T205" s="20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02" t="s">
        <v>248</v>
      </c>
      <c r="AU205" s="202" t="s">
        <v>91</v>
      </c>
      <c r="AV205" s="13" t="s">
        <v>91</v>
      </c>
      <c r="AW205" s="13" t="s">
        <v>37</v>
      </c>
      <c r="AX205" s="13" t="s">
        <v>89</v>
      </c>
      <c r="AY205" s="202" t="s">
        <v>160</v>
      </c>
    </row>
    <row r="206" s="2" customFormat="1" ht="24.15" customHeight="1">
      <c r="A206" s="37"/>
      <c r="B206" s="178"/>
      <c r="C206" s="179" t="s">
        <v>563</v>
      </c>
      <c r="D206" s="179" t="s">
        <v>162</v>
      </c>
      <c r="E206" s="180" t="s">
        <v>1719</v>
      </c>
      <c r="F206" s="181" t="s">
        <v>1720</v>
      </c>
      <c r="G206" s="182" t="s">
        <v>515</v>
      </c>
      <c r="H206" s="183">
        <v>96</v>
      </c>
      <c r="I206" s="184"/>
      <c r="J206" s="185">
        <f>ROUND(I206*H206,2)</f>
        <v>0</v>
      </c>
      <c r="K206" s="181" t="s">
        <v>245</v>
      </c>
      <c r="L206" s="38"/>
      <c r="M206" s="186" t="s">
        <v>1</v>
      </c>
      <c r="N206" s="187" t="s">
        <v>47</v>
      </c>
      <c r="O206" s="76"/>
      <c r="P206" s="188">
        <f>O206*H206</f>
        <v>0</v>
      </c>
      <c r="Q206" s="188">
        <v>0</v>
      </c>
      <c r="R206" s="188">
        <f>Q206*H206</f>
        <v>0</v>
      </c>
      <c r="S206" s="188">
        <v>0</v>
      </c>
      <c r="T206" s="18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90" t="s">
        <v>296</v>
      </c>
      <c r="AT206" s="190" t="s">
        <v>162</v>
      </c>
      <c r="AU206" s="190" t="s">
        <v>91</v>
      </c>
      <c r="AY206" s="18" t="s">
        <v>160</v>
      </c>
      <c r="BE206" s="191">
        <f>IF(N206="základní",J206,0)</f>
        <v>0</v>
      </c>
      <c r="BF206" s="191">
        <f>IF(N206="snížená",J206,0)</f>
        <v>0</v>
      </c>
      <c r="BG206" s="191">
        <f>IF(N206="zákl. přenesená",J206,0)</f>
        <v>0</v>
      </c>
      <c r="BH206" s="191">
        <f>IF(N206="sníž. přenesená",J206,0)</f>
        <v>0</v>
      </c>
      <c r="BI206" s="191">
        <f>IF(N206="nulová",J206,0)</f>
        <v>0</v>
      </c>
      <c r="BJ206" s="18" t="s">
        <v>89</v>
      </c>
      <c r="BK206" s="191">
        <f>ROUND(I206*H206,2)</f>
        <v>0</v>
      </c>
      <c r="BL206" s="18" t="s">
        <v>296</v>
      </c>
      <c r="BM206" s="190" t="s">
        <v>1721</v>
      </c>
    </row>
    <row r="207" s="2" customFormat="1">
      <c r="A207" s="37"/>
      <c r="B207" s="38"/>
      <c r="C207" s="37"/>
      <c r="D207" s="192" t="s">
        <v>167</v>
      </c>
      <c r="E207" s="37"/>
      <c r="F207" s="193" t="s">
        <v>1722</v>
      </c>
      <c r="G207" s="37"/>
      <c r="H207" s="37"/>
      <c r="I207" s="194"/>
      <c r="J207" s="37"/>
      <c r="K207" s="37"/>
      <c r="L207" s="38"/>
      <c r="M207" s="195"/>
      <c r="N207" s="196"/>
      <c r="O207" s="76"/>
      <c r="P207" s="76"/>
      <c r="Q207" s="76"/>
      <c r="R207" s="76"/>
      <c r="S207" s="76"/>
      <c r="T207" s="77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8" t="s">
        <v>167</v>
      </c>
      <c r="AU207" s="18" t="s">
        <v>91</v>
      </c>
    </row>
    <row r="208" s="13" customFormat="1">
      <c r="A208" s="13"/>
      <c r="B208" s="201"/>
      <c r="C208" s="13"/>
      <c r="D208" s="192" t="s">
        <v>248</v>
      </c>
      <c r="E208" s="202" t="s">
        <v>1</v>
      </c>
      <c r="F208" s="203" t="s">
        <v>1723</v>
      </c>
      <c r="G208" s="13"/>
      <c r="H208" s="204">
        <v>96</v>
      </c>
      <c r="I208" s="205"/>
      <c r="J208" s="13"/>
      <c r="K208" s="13"/>
      <c r="L208" s="201"/>
      <c r="M208" s="206"/>
      <c r="N208" s="207"/>
      <c r="O208" s="207"/>
      <c r="P208" s="207"/>
      <c r="Q208" s="207"/>
      <c r="R208" s="207"/>
      <c r="S208" s="207"/>
      <c r="T208" s="20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02" t="s">
        <v>248</v>
      </c>
      <c r="AU208" s="202" t="s">
        <v>91</v>
      </c>
      <c r="AV208" s="13" t="s">
        <v>91</v>
      </c>
      <c r="AW208" s="13" t="s">
        <v>37</v>
      </c>
      <c r="AX208" s="13" t="s">
        <v>89</v>
      </c>
      <c r="AY208" s="202" t="s">
        <v>160</v>
      </c>
    </row>
    <row r="209" s="2" customFormat="1" ht="21.75" customHeight="1">
      <c r="A209" s="37"/>
      <c r="B209" s="178"/>
      <c r="C209" s="227" t="s">
        <v>568</v>
      </c>
      <c r="D209" s="227" t="s">
        <v>549</v>
      </c>
      <c r="E209" s="228" t="s">
        <v>1215</v>
      </c>
      <c r="F209" s="229" t="s">
        <v>1216</v>
      </c>
      <c r="G209" s="230" t="s">
        <v>220</v>
      </c>
      <c r="H209" s="231">
        <v>1</v>
      </c>
      <c r="I209" s="232"/>
      <c r="J209" s="233">
        <f>ROUND(I209*H209,2)</f>
        <v>0</v>
      </c>
      <c r="K209" s="229" t="s">
        <v>1</v>
      </c>
      <c r="L209" s="234"/>
      <c r="M209" s="235" t="s">
        <v>1</v>
      </c>
      <c r="N209" s="236" t="s">
        <v>47</v>
      </c>
      <c r="O209" s="76"/>
      <c r="P209" s="188">
        <f>O209*H209</f>
        <v>0</v>
      </c>
      <c r="Q209" s="188">
        <v>0.00068999999999999997</v>
      </c>
      <c r="R209" s="188">
        <f>Q209*H209</f>
        <v>0.00068999999999999997</v>
      </c>
      <c r="S209" s="188">
        <v>0</v>
      </c>
      <c r="T209" s="189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90" t="s">
        <v>586</v>
      </c>
      <c r="AT209" s="190" t="s">
        <v>549</v>
      </c>
      <c r="AU209" s="190" t="s">
        <v>91</v>
      </c>
      <c r="AY209" s="18" t="s">
        <v>160</v>
      </c>
      <c r="BE209" s="191">
        <f>IF(N209="základní",J209,0)</f>
        <v>0</v>
      </c>
      <c r="BF209" s="191">
        <f>IF(N209="snížená",J209,0)</f>
        <v>0</v>
      </c>
      <c r="BG209" s="191">
        <f>IF(N209="zákl. přenesená",J209,0)</f>
        <v>0</v>
      </c>
      <c r="BH209" s="191">
        <f>IF(N209="sníž. přenesená",J209,0)</f>
        <v>0</v>
      </c>
      <c r="BI209" s="191">
        <f>IF(N209="nulová",J209,0)</f>
        <v>0</v>
      </c>
      <c r="BJ209" s="18" t="s">
        <v>89</v>
      </c>
      <c r="BK209" s="191">
        <f>ROUND(I209*H209,2)</f>
        <v>0</v>
      </c>
      <c r="BL209" s="18" t="s">
        <v>296</v>
      </c>
      <c r="BM209" s="190" t="s">
        <v>1724</v>
      </c>
    </row>
    <row r="210" s="2" customFormat="1">
      <c r="A210" s="37"/>
      <c r="B210" s="38"/>
      <c r="C210" s="37"/>
      <c r="D210" s="192" t="s">
        <v>167</v>
      </c>
      <c r="E210" s="37"/>
      <c r="F210" s="193" t="s">
        <v>1218</v>
      </c>
      <c r="G210" s="37"/>
      <c r="H210" s="37"/>
      <c r="I210" s="194"/>
      <c r="J210" s="37"/>
      <c r="K210" s="37"/>
      <c r="L210" s="38"/>
      <c r="M210" s="195"/>
      <c r="N210" s="196"/>
      <c r="O210" s="76"/>
      <c r="P210" s="76"/>
      <c r="Q210" s="76"/>
      <c r="R210" s="76"/>
      <c r="S210" s="76"/>
      <c r="T210" s="77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8" t="s">
        <v>167</v>
      </c>
      <c r="AU210" s="18" t="s">
        <v>91</v>
      </c>
    </row>
    <row r="211" s="2" customFormat="1" ht="24.15" customHeight="1">
      <c r="A211" s="37"/>
      <c r="B211" s="178"/>
      <c r="C211" s="179" t="s">
        <v>573</v>
      </c>
      <c r="D211" s="179" t="s">
        <v>162</v>
      </c>
      <c r="E211" s="180" t="s">
        <v>1725</v>
      </c>
      <c r="F211" s="181" t="s">
        <v>1726</v>
      </c>
      <c r="G211" s="182" t="s">
        <v>360</v>
      </c>
      <c r="H211" s="183">
        <v>0.33300000000000002</v>
      </c>
      <c r="I211" s="184"/>
      <c r="J211" s="185">
        <f>ROUND(I211*H211,2)</f>
        <v>0</v>
      </c>
      <c r="K211" s="181" t="s">
        <v>245</v>
      </c>
      <c r="L211" s="38"/>
      <c r="M211" s="186" t="s">
        <v>1</v>
      </c>
      <c r="N211" s="187" t="s">
        <v>47</v>
      </c>
      <c r="O211" s="76"/>
      <c r="P211" s="188">
        <f>O211*H211</f>
        <v>0</v>
      </c>
      <c r="Q211" s="188">
        <v>0</v>
      </c>
      <c r="R211" s="188">
        <f>Q211*H211</f>
        <v>0</v>
      </c>
      <c r="S211" s="188">
        <v>0</v>
      </c>
      <c r="T211" s="189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90" t="s">
        <v>296</v>
      </c>
      <c r="AT211" s="190" t="s">
        <v>162</v>
      </c>
      <c r="AU211" s="190" t="s">
        <v>91</v>
      </c>
      <c r="AY211" s="18" t="s">
        <v>160</v>
      </c>
      <c r="BE211" s="191">
        <f>IF(N211="základní",J211,0)</f>
        <v>0</v>
      </c>
      <c r="BF211" s="191">
        <f>IF(N211="snížená",J211,0)</f>
        <v>0</v>
      </c>
      <c r="BG211" s="191">
        <f>IF(N211="zákl. přenesená",J211,0)</f>
        <v>0</v>
      </c>
      <c r="BH211" s="191">
        <f>IF(N211="sníž. přenesená",J211,0)</f>
        <v>0</v>
      </c>
      <c r="BI211" s="191">
        <f>IF(N211="nulová",J211,0)</f>
        <v>0</v>
      </c>
      <c r="BJ211" s="18" t="s">
        <v>89</v>
      </c>
      <c r="BK211" s="191">
        <f>ROUND(I211*H211,2)</f>
        <v>0</v>
      </c>
      <c r="BL211" s="18" t="s">
        <v>296</v>
      </c>
      <c r="BM211" s="190" t="s">
        <v>1727</v>
      </c>
    </row>
    <row r="212" s="2" customFormat="1">
      <c r="A212" s="37"/>
      <c r="B212" s="38"/>
      <c r="C212" s="37"/>
      <c r="D212" s="192" t="s">
        <v>167</v>
      </c>
      <c r="E212" s="37"/>
      <c r="F212" s="193" t="s">
        <v>1728</v>
      </c>
      <c r="G212" s="37"/>
      <c r="H212" s="37"/>
      <c r="I212" s="194"/>
      <c r="J212" s="37"/>
      <c r="K212" s="37"/>
      <c r="L212" s="38"/>
      <c r="M212" s="195"/>
      <c r="N212" s="196"/>
      <c r="O212" s="76"/>
      <c r="P212" s="76"/>
      <c r="Q212" s="76"/>
      <c r="R212" s="76"/>
      <c r="S212" s="76"/>
      <c r="T212" s="77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8" t="s">
        <v>167</v>
      </c>
      <c r="AU212" s="18" t="s">
        <v>91</v>
      </c>
    </row>
    <row r="213" s="12" customFormat="1" ht="22.8" customHeight="1">
      <c r="A213" s="12"/>
      <c r="B213" s="165"/>
      <c r="C213" s="12"/>
      <c r="D213" s="166" t="s">
        <v>81</v>
      </c>
      <c r="E213" s="176" t="s">
        <v>1229</v>
      </c>
      <c r="F213" s="176" t="s">
        <v>1230</v>
      </c>
      <c r="G213" s="12"/>
      <c r="H213" s="12"/>
      <c r="I213" s="168"/>
      <c r="J213" s="177">
        <f>BK213</f>
        <v>0</v>
      </c>
      <c r="K213" s="12"/>
      <c r="L213" s="165"/>
      <c r="M213" s="170"/>
      <c r="N213" s="171"/>
      <c r="O213" s="171"/>
      <c r="P213" s="172">
        <f>SUM(P214:P231)</f>
        <v>0</v>
      </c>
      <c r="Q213" s="171"/>
      <c r="R213" s="172">
        <f>SUM(R214:R231)</f>
        <v>0.021500000000000002</v>
      </c>
      <c r="S213" s="171"/>
      <c r="T213" s="173">
        <f>SUM(T214:T231)</f>
        <v>0.022499999999999999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66" t="s">
        <v>91</v>
      </c>
      <c r="AT213" s="174" t="s">
        <v>81</v>
      </c>
      <c r="AU213" s="174" t="s">
        <v>89</v>
      </c>
      <c r="AY213" s="166" t="s">
        <v>160</v>
      </c>
      <c r="BK213" s="175">
        <f>SUM(BK214:BK231)</f>
        <v>0</v>
      </c>
    </row>
    <row r="214" s="2" customFormat="1" ht="24.15" customHeight="1">
      <c r="A214" s="37"/>
      <c r="B214" s="178"/>
      <c r="C214" s="179" t="s">
        <v>577</v>
      </c>
      <c r="D214" s="179" t="s">
        <v>162</v>
      </c>
      <c r="E214" s="180" t="s">
        <v>1729</v>
      </c>
      <c r="F214" s="181" t="s">
        <v>1730</v>
      </c>
      <c r="G214" s="182" t="s">
        <v>295</v>
      </c>
      <c r="H214" s="183">
        <v>50</v>
      </c>
      <c r="I214" s="184"/>
      <c r="J214" s="185">
        <f>ROUND(I214*H214,2)</f>
        <v>0</v>
      </c>
      <c r="K214" s="181" t="s">
        <v>245</v>
      </c>
      <c r="L214" s="38"/>
      <c r="M214" s="186" t="s">
        <v>1</v>
      </c>
      <c r="N214" s="187" t="s">
        <v>47</v>
      </c>
      <c r="O214" s="76"/>
      <c r="P214" s="188">
        <f>O214*H214</f>
        <v>0</v>
      </c>
      <c r="Q214" s="188">
        <v>9.0000000000000006E-05</v>
      </c>
      <c r="R214" s="188">
        <f>Q214*H214</f>
        <v>0.0045000000000000005</v>
      </c>
      <c r="S214" s="188">
        <v>0.00044999999999999999</v>
      </c>
      <c r="T214" s="189">
        <f>S214*H214</f>
        <v>0.022499999999999999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90" t="s">
        <v>296</v>
      </c>
      <c r="AT214" s="190" t="s">
        <v>162</v>
      </c>
      <c r="AU214" s="190" t="s">
        <v>91</v>
      </c>
      <c r="AY214" s="18" t="s">
        <v>160</v>
      </c>
      <c r="BE214" s="191">
        <f>IF(N214="základní",J214,0)</f>
        <v>0</v>
      </c>
      <c r="BF214" s="191">
        <f>IF(N214="snížená",J214,0)</f>
        <v>0</v>
      </c>
      <c r="BG214" s="191">
        <f>IF(N214="zákl. přenesená",J214,0)</f>
        <v>0</v>
      </c>
      <c r="BH214" s="191">
        <f>IF(N214="sníž. přenesená",J214,0)</f>
        <v>0</v>
      </c>
      <c r="BI214" s="191">
        <f>IF(N214="nulová",J214,0)</f>
        <v>0</v>
      </c>
      <c r="BJ214" s="18" t="s">
        <v>89</v>
      </c>
      <c r="BK214" s="191">
        <f>ROUND(I214*H214,2)</f>
        <v>0</v>
      </c>
      <c r="BL214" s="18" t="s">
        <v>296</v>
      </c>
      <c r="BM214" s="190" t="s">
        <v>1731</v>
      </c>
    </row>
    <row r="215" s="2" customFormat="1">
      <c r="A215" s="37"/>
      <c r="B215" s="38"/>
      <c r="C215" s="37"/>
      <c r="D215" s="192" t="s">
        <v>167</v>
      </c>
      <c r="E215" s="37"/>
      <c r="F215" s="193" t="s">
        <v>1732</v>
      </c>
      <c r="G215" s="37"/>
      <c r="H215" s="37"/>
      <c r="I215" s="194"/>
      <c r="J215" s="37"/>
      <c r="K215" s="37"/>
      <c r="L215" s="38"/>
      <c r="M215" s="195"/>
      <c r="N215" s="196"/>
      <c r="O215" s="76"/>
      <c r="P215" s="76"/>
      <c r="Q215" s="76"/>
      <c r="R215" s="76"/>
      <c r="S215" s="76"/>
      <c r="T215" s="77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8" t="s">
        <v>167</v>
      </c>
      <c r="AU215" s="18" t="s">
        <v>91</v>
      </c>
    </row>
    <row r="216" s="13" customFormat="1">
      <c r="A216" s="13"/>
      <c r="B216" s="201"/>
      <c r="C216" s="13"/>
      <c r="D216" s="192" t="s">
        <v>248</v>
      </c>
      <c r="E216" s="202" t="s">
        <v>1</v>
      </c>
      <c r="F216" s="203" t="s">
        <v>1733</v>
      </c>
      <c r="G216" s="13"/>
      <c r="H216" s="204">
        <v>50</v>
      </c>
      <c r="I216" s="205"/>
      <c r="J216" s="13"/>
      <c r="K216" s="13"/>
      <c r="L216" s="201"/>
      <c r="M216" s="206"/>
      <c r="N216" s="207"/>
      <c r="O216" s="207"/>
      <c r="P216" s="207"/>
      <c r="Q216" s="207"/>
      <c r="R216" s="207"/>
      <c r="S216" s="207"/>
      <c r="T216" s="20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02" t="s">
        <v>248</v>
      </c>
      <c r="AU216" s="202" t="s">
        <v>91</v>
      </c>
      <c r="AV216" s="13" t="s">
        <v>91</v>
      </c>
      <c r="AW216" s="13" t="s">
        <v>37</v>
      </c>
      <c r="AX216" s="13" t="s">
        <v>89</v>
      </c>
      <c r="AY216" s="202" t="s">
        <v>160</v>
      </c>
    </row>
    <row r="217" s="2" customFormat="1" ht="33" customHeight="1">
      <c r="A217" s="37"/>
      <c r="B217" s="178"/>
      <c r="C217" s="179" t="s">
        <v>582</v>
      </c>
      <c r="D217" s="179" t="s">
        <v>162</v>
      </c>
      <c r="E217" s="180" t="s">
        <v>1734</v>
      </c>
      <c r="F217" s="181" t="s">
        <v>1735</v>
      </c>
      <c r="G217" s="182" t="s">
        <v>295</v>
      </c>
      <c r="H217" s="183">
        <v>25</v>
      </c>
      <c r="I217" s="184"/>
      <c r="J217" s="185">
        <f>ROUND(I217*H217,2)</f>
        <v>0</v>
      </c>
      <c r="K217" s="181" t="s">
        <v>1</v>
      </c>
      <c r="L217" s="38"/>
      <c r="M217" s="186" t="s">
        <v>1</v>
      </c>
      <c r="N217" s="187" t="s">
        <v>47</v>
      </c>
      <c r="O217" s="76"/>
      <c r="P217" s="188">
        <f>O217*H217</f>
        <v>0</v>
      </c>
      <c r="Q217" s="188">
        <v>0.00025999999999999998</v>
      </c>
      <c r="R217" s="188">
        <f>Q217*H217</f>
        <v>0.0064999999999999997</v>
      </c>
      <c r="S217" s="188">
        <v>0</v>
      </c>
      <c r="T217" s="18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90" t="s">
        <v>296</v>
      </c>
      <c r="AT217" s="190" t="s">
        <v>162</v>
      </c>
      <c r="AU217" s="190" t="s">
        <v>91</v>
      </c>
      <c r="AY217" s="18" t="s">
        <v>160</v>
      </c>
      <c r="BE217" s="191">
        <f>IF(N217="základní",J217,0)</f>
        <v>0</v>
      </c>
      <c r="BF217" s="191">
        <f>IF(N217="snížená",J217,0)</f>
        <v>0</v>
      </c>
      <c r="BG217" s="191">
        <f>IF(N217="zákl. přenesená",J217,0)</f>
        <v>0</v>
      </c>
      <c r="BH217" s="191">
        <f>IF(N217="sníž. přenesená",J217,0)</f>
        <v>0</v>
      </c>
      <c r="BI217" s="191">
        <f>IF(N217="nulová",J217,0)</f>
        <v>0</v>
      </c>
      <c r="BJ217" s="18" t="s">
        <v>89</v>
      </c>
      <c r="BK217" s="191">
        <f>ROUND(I217*H217,2)</f>
        <v>0</v>
      </c>
      <c r="BL217" s="18" t="s">
        <v>296</v>
      </c>
      <c r="BM217" s="190" t="s">
        <v>1736</v>
      </c>
    </row>
    <row r="218" s="2" customFormat="1">
      <c r="A218" s="37"/>
      <c r="B218" s="38"/>
      <c r="C218" s="37"/>
      <c r="D218" s="192" t="s">
        <v>167</v>
      </c>
      <c r="E218" s="37"/>
      <c r="F218" s="193" t="s">
        <v>1737</v>
      </c>
      <c r="G218" s="37"/>
      <c r="H218" s="37"/>
      <c r="I218" s="194"/>
      <c r="J218" s="37"/>
      <c r="K218" s="37"/>
      <c r="L218" s="38"/>
      <c r="M218" s="195"/>
      <c r="N218" s="196"/>
      <c r="O218" s="76"/>
      <c r="P218" s="76"/>
      <c r="Q218" s="76"/>
      <c r="R218" s="76"/>
      <c r="S218" s="76"/>
      <c r="T218" s="77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8" t="s">
        <v>167</v>
      </c>
      <c r="AU218" s="18" t="s">
        <v>91</v>
      </c>
    </row>
    <row r="219" s="13" customFormat="1">
      <c r="A219" s="13"/>
      <c r="B219" s="201"/>
      <c r="C219" s="13"/>
      <c r="D219" s="192" t="s">
        <v>248</v>
      </c>
      <c r="E219" s="202" t="s">
        <v>1</v>
      </c>
      <c r="F219" s="203" t="s">
        <v>1738</v>
      </c>
      <c r="G219" s="13"/>
      <c r="H219" s="204">
        <v>25</v>
      </c>
      <c r="I219" s="205"/>
      <c r="J219" s="13"/>
      <c r="K219" s="13"/>
      <c r="L219" s="201"/>
      <c r="M219" s="206"/>
      <c r="N219" s="207"/>
      <c r="O219" s="207"/>
      <c r="P219" s="207"/>
      <c r="Q219" s="207"/>
      <c r="R219" s="207"/>
      <c r="S219" s="207"/>
      <c r="T219" s="20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02" t="s">
        <v>248</v>
      </c>
      <c r="AU219" s="202" t="s">
        <v>91</v>
      </c>
      <c r="AV219" s="13" t="s">
        <v>91</v>
      </c>
      <c r="AW219" s="13" t="s">
        <v>37</v>
      </c>
      <c r="AX219" s="13" t="s">
        <v>89</v>
      </c>
      <c r="AY219" s="202" t="s">
        <v>160</v>
      </c>
    </row>
    <row r="220" s="2" customFormat="1" ht="24.15" customHeight="1">
      <c r="A220" s="37"/>
      <c r="B220" s="178"/>
      <c r="C220" s="179" t="s">
        <v>586</v>
      </c>
      <c r="D220" s="179" t="s">
        <v>162</v>
      </c>
      <c r="E220" s="180" t="s">
        <v>1739</v>
      </c>
      <c r="F220" s="181" t="s">
        <v>1740</v>
      </c>
      <c r="G220" s="182" t="s">
        <v>295</v>
      </c>
      <c r="H220" s="183">
        <v>24</v>
      </c>
      <c r="I220" s="184"/>
      <c r="J220" s="185">
        <f>ROUND(I220*H220,2)</f>
        <v>0</v>
      </c>
      <c r="K220" s="181" t="s">
        <v>1</v>
      </c>
      <c r="L220" s="38"/>
      <c r="M220" s="186" t="s">
        <v>1</v>
      </c>
      <c r="N220" s="187" t="s">
        <v>47</v>
      </c>
      <c r="O220" s="76"/>
      <c r="P220" s="188">
        <f>O220*H220</f>
        <v>0</v>
      </c>
      <c r="Q220" s="188">
        <v>0.00013999999999999999</v>
      </c>
      <c r="R220" s="188">
        <f>Q220*H220</f>
        <v>0.0033599999999999997</v>
      </c>
      <c r="S220" s="188">
        <v>0</v>
      </c>
      <c r="T220" s="18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90" t="s">
        <v>296</v>
      </c>
      <c r="AT220" s="190" t="s">
        <v>162</v>
      </c>
      <c r="AU220" s="190" t="s">
        <v>91</v>
      </c>
      <c r="AY220" s="18" t="s">
        <v>160</v>
      </c>
      <c r="BE220" s="191">
        <f>IF(N220="základní",J220,0)</f>
        <v>0</v>
      </c>
      <c r="BF220" s="191">
        <f>IF(N220="snížená",J220,0)</f>
        <v>0</v>
      </c>
      <c r="BG220" s="191">
        <f>IF(N220="zákl. přenesená",J220,0)</f>
        <v>0</v>
      </c>
      <c r="BH220" s="191">
        <f>IF(N220="sníž. přenesená",J220,0)</f>
        <v>0</v>
      </c>
      <c r="BI220" s="191">
        <f>IF(N220="nulová",J220,0)</f>
        <v>0</v>
      </c>
      <c r="BJ220" s="18" t="s">
        <v>89</v>
      </c>
      <c r="BK220" s="191">
        <f>ROUND(I220*H220,2)</f>
        <v>0</v>
      </c>
      <c r="BL220" s="18" t="s">
        <v>296</v>
      </c>
      <c r="BM220" s="190" t="s">
        <v>1741</v>
      </c>
    </row>
    <row r="221" s="2" customFormat="1">
      <c r="A221" s="37"/>
      <c r="B221" s="38"/>
      <c r="C221" s="37"/>
      <c r="D221" s="192" t="s">
        <v>167</v>
      </c>
      <c r="E221" s="37"/>
      <c r="F221" s="193" t="s">
        <v>1742</v>
      </c>
      <c r="G221" s="37"/>
      <c r="H221" s="37"/>
      <c r="I221" s="194"/>
      <c r="J221" s="37"/>
      <c r="K221" s="37"/>
      <c r="L221" s="38"/>
      <c r="M221" s="195"/>
      <c r="N221" s="196"/>
      <c r="O221" s="76"/>
      <c r="P221" s="76"/>
      <c r="Q221" s="76"/>
      <c r="R221" s="76"/>
      <c r="S221" s="76"/>
      <c r="T221" s="77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8" t="s">
        <v>167</v>
      </c>
      <c r="AU221" s="18" t="s">
        <v>91</v>
      </c>
    </row>
    <row r="222" s="13" customFormat="1">
      <c r="A222" s="13"/>
      <c r="B222" s="201"/>
      <c r="C222" s="13"/>
      <c r="D222" s="192" t="s">
        <v>248</v>
      </c>
      <c r="E222" s="202" t="s">
        <v>1</v>
      </c>
      <c r="F222" s="203" t="s">
        <v>1743</v>
      </c>
      <c r="G222" s="13"/>
      <c r="H222" s="204">
        <v>24</v>
      </c>
      <c r="I222" s="205"/>
      <c r="J222" s="13"/>
      <c r="K222" s="13"/>
      <c r="L222" s="201"/>
      <c r="M222" s="206"/>
      <c r="N222" s="207"/>
      <c r="O222" s="207"/>
      <c r="P222" s="207"/>
      <c r="Q222" s="207"/>
      <c r="R222" s="207"/>
      <c r="S222" s="207"/>
      <c r="T222" s="20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02" t="s">
        <v>248</v>
      </c>
      <c r="AU222" s="202" t="s">
        <v>91</v>
      </c>
      <c r="AV222" s="13" t="s">
        <v>91</v>
      </c>
      <c r="AW222" s="13" t="s">
        <v>37</v>
      </c>
      <c r="AX222" s="13" t="s">
        <v>89</v>
      </c>
      <c r="AY222" s="202" t="s">
        <v>160</v>
      </c>
    </row>
    <row r="223" s="2" customFormat="1" ht="24.15" customHeight="1">
      <c r="A223" s="37"/>
      <c r="B223" s="178"/>
      <c r="C223" s="179" t="s">
        <v>590</v>
      </c>
      <c r="D223" s="179" t="s">
        <v>162</v>
      </c>
      <c r="E223" s="180" t="s">
        <v>1744</v>
      </c>
      <c r="F223" s="181" t="s">
        <v>1745</v>
      </c>
      <c r="G223" s="182" t="s">
        <v>295</v>
      </c>
      <c r="H223" s="183">
        <v>25</v>
      </c>
      <c r="I223" s="184"/>
      <c r="J223" s="185">
        <f>ROUND(I223*H223,2)</f>
        <v>0</v>
      </c>
      <c r="K223" s="181" t="s">
        <v>245</v>
      </c>
      <c r="L223" s="38"/>
      <c r="M223" s="186" t="s">
        <v>1</v>
      </c>
      <c r="N223" s="187" t="s">
        <v>47</v>
      </c>
      <c r="O223" s="76"/>
      <c r="P223" s="188">
        <f>O223*H223</f>
        <v>0</v>
      </c>
      <c r="Q223" s="188">
        <v>0.00027999999999999998</v>
      </c>
      <c r="R223" s="188">
        <f>Q223*H223</f>
        <v>0.0069999999999999993</v>
      </c>
      <c r="S223" s="188">
        <v>0</v>
      </c>
      <c r="T223" s="18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90" t="s">
        <v>296</v>
      </c>
      <c r="AT223" s="190" t="s">
        <v>162</v>
      </c>
      <c r="AU223" s="190" t="s">
        <v>91</v>
      </c>
      <c r="AY223" s="18" t="s">
        <v>160</v>
      </c>
      <c r="BE223" s="191">
        <f>IF(N223="základní",J223,0)</f>
        <v>0</v>
      </c>
      <c r="BF223" s="191">
        <f>IF(N223="snížená",J223,0)</f>
        <v>0</v>
      </c>
      <c r="BG223" s="191">
        <f>IF(N223="zákl. přenesená",J223,0)</f>
        <v>0</v>
      </c>
      <c r="BH223" s="191">
        <f>IF(N223="sníž. přenesená",J223,0)</f>
        <v>0</v>
      </c>
      <c r="BI223" s="191">
        <f>IF(N223="nulová",J223,0)</f>
        <v>0</v>
      </c>
      <c r="BJ223" s="18" t="s">
        <v>89</v>
      </c>
      <c r="BK223" s="191">
        <f>ROUND(I223*H223,2)</f>
        <v>0</v>
      </c>
      <c r="BL223" s="18" t="s">
        <v>296</v>
      </c>
      <c r="BM223" s="190" t="s">
        <v>1746</v>
      </c>
    </row>
    <row r="224" s="2" customFormat="1">
      <c r="A224" s="37"/>
      <c r="B224" s="38"/>
      <c r="C224" s="37"/>
      <c r="D224" s="192" t="s">
        <v>167</v>
      </c>
      <c r="E224" s="37"/>
      <c r="F224" s="193" t="s">
        <v>1747</v>
      </c>
      <c r="G224" s="37"/>
      <c r="H224" s="37"/>
      <c r="I224" s="194"/>
      <c r="J224" s="37"/>
      <c r="K224" s="37"/>
      <c r="L224" s="38"/>
      <c r="M224" s="195"/>
      <c r="N224" s="196"/>
      <c r="O224" s="76"/>
      <c r="P224" s="76"/>
      <c r="Q224" s="76"/>
      <c r="R224" s="76"/>
      <c r="S224" s="76"/>
      <c r="T224" s="77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8" t="s">
        <v>167</v>
      </c>
      <c r="AU224" s="18" t="s">
        <v>91</v>
      </c>
    </row>
    <row r="225" s="13" customFormat="1">
      <c r="A225" s="13"/>
      <c r="B225" s="201"/>
      <c r="C225" s="13"/>
      <c r="D225" s="192" t="s">
        <v>248</v>
      </c>
      <c r="E225" s="202" t="s">
        <v>1</v>
      </c>
      <c r="F225" s="203" t="s">
        <v>1738</v>
      </c>
      <c r="G225" s="13"/>
      <c r="H225" s="204">
        <v>25</v>
      </c>
      <c r="I225" s="205"/>
      <c r="J225" s="13"/>
      <c r="K225" s="13"/>
      <c r="L225" s="201"/>
      <c r="M225" s="206"/>
      <c r="N225" s="207"/>
      <c r="O225" s="207"/>
      <c r="P225" s="207"/>
      <c r="Q225" s="207"/>
      <c r="R225" s="207"/>
      <c r="S225" s="207"/>
      <c r="T225" s="20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02" t="s">
        <v>248</v>
      </c>
      <c r="AU225" s="202" t="s">
        <v>91</v>
      </c>
      <c r="AV225" s="13" t="s">
        <v>91</v>
      </c>
      <c r="AW225" s="13" t="s">
        <v>37</v>
      </c>
      <c r="AX225" s="13" t="s">
        <v>89</v>
      </c>
      <c r="AY225" s="202" t="s">
        <v>160</v>
      </c>
    </row>
    <row r="226" s="2" customFormat="1" ht="24.15" customHeight="1">
      <c r="A226" s="37"/>
      <c r="B226" s="178"/>
      <c r="C226" s="179" t="s">
        <v>594</v>
      </c>
      <c r="D226" s="179" t="s">
        <v>162</v>
      </c>
      <c r="E226" s="180" t="s">
        <v>1748</v>
      </c>
      <c r="F226" s="181" t="s">
        <v>1749</v>
      </c>
      <c r="G226" s="182" t="s">
        <v>295</v>
      </c>
      <c r="H226" s="183">
        <v>1</v>
      </c>
      <c r="I226" s="184"/>
      <c r="J226" s="185">
        <f>ROUND(I226*H226,2)</f>
        <v>0</v>
      </c>
      <c r="K226" s="181" t="s">
        <v>1</v>
      </c>
      <c r="L226" s="38"/>
      <c r="M226" s="186" t="s">
        <v>1</v>
      </c>
      <c r="N226" s="187" t="s">
        <v>47</v>
      </c>
      <c r="O226" s="76"/>
      <c r="P226" s="188">
        <f>O226*H226</f>
        <v>0</v>
      </c>
      <c r="Q226" s="188">
        <v>0.00013999999999999999</v>
      </c>
      <c r="R226" s="188">
        <f>Q226*H226</f>
        <v>0.00013999999999999999</v>
      </c>
      <c r="S226" s="188">
        <v>0</v>
      </c>
      <c r="T226" s="189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90" t="s">
        <v>296</v>
      </c>
      <c r="AT226" s="190" t="s">
        <v>162</v>
      </c>
      <c r="AU226" s="190" t="s">
        <v>91</v>
      </c>
      <c r="AY226" s="18" t="s">
        <v>160</v>
      </c>
      <c r="BE226" s="191">
        <f>IF(N226="základní",J226,0)</f>
        <v>0</v>
      </c>
      <c r="BF226" s="191">
        <f>IF(N226="snížená",J226,0)</f>
        <v>0</v>
      </c>
      <c r="BG226" s="191">
        <f>IF(N226="zákl. přenesená",J226,0)</f>
        <v>0</v>
      </c>
      <c r="BH226" s="191">
        <f>IF(N226="sníž. přenesená",J226,0)</f>
        <v>0</v>
      </c>
      <c r="BI226" s="191">
        <f>IF(N226="nulová",J226,0)</f>
        <v>0</v>
      </c>
      <c r="BJ226" s="18" t="s">
        <v>89</v>
      </c>
      <c r="BK226" s="191">
        <f>ROUND(I226*H226,2)</f>
        <v>0</v>
      </c>
      <c r="BL226" s="18" t="s">
        <v>296</v>
      </c>
      <c r="BM226" s="190" t="s">
        <v>1750</v>
      </c>
    </row>
    <row r="227" s="2" customFormat="1">
      <c r="A227" s="37"/>
      <c r="B227" s="38"/>
      <c r="C227" s="37"/>
      <c r="D227" s="192" t="s">
        <v>167</v>
      </c>
      <c r="E227" s="37"/>
      <c r="F227" s="193" t="s">
        <v>1751</v>
      </c>
      <c r="G227" s="37"/>
      <c r="H227" s="37"/>
      <c r="I227" s="194"/>
      <c r="J227" s="37"/>
      <c r="K227" s="37"/>
      <c r="L227" s="38"/>
      <c r="M227" s="195"/>
      <c r="N227" s="196"/>
      <c r="O227" s="76"/>
      <c r="P227" s="76"/>
      <c r="Q227" s="76"/>
      <c r="R227" s="76"/>
      <c r="S227" s="76"/>
      <c r="T227" s="77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8" t="s">
        <v>167</v>
      </c>
      <c r="AU227" s="18" t="s">
        <v>91</v>
      </c>
    </row>
    <row r="228" s="2" customFormat="1" ht="24.15" customHeight="1">
      <c r="A228" s="37"/>
      <c r="B228" s="178"/>
      <c r="C228" s="179" t="s">
        <v>596</v>
      </c>
      <c r="D228" s="179" t="s">
        <v>162</v>
      </c>
      <c r="E228" s="180" t="s">
        <v>1752</v>
      </c>
      <c r="F228" s="181" t="s">
        <v>1753</v>
      </c>
      <c r="G228" s="182" t="s">
        <v>295</v>
      </c>
      <c r="H228" s="183">
        <v>25</v>
      </c>
      <c r="I228" s="184"/>
      <c r="J228" s="185">
        <f>ROUND(I228*H228,2)</f>
        <v>0</v>
      </c>
      <c r="K228" s="181" t="s">
        <v>245</v>
      </c>
      <c r="L228" s="38"/>
      <c r="M228" s="186" t="s">
        <v>1</v>
      </c>
      <c r="N228" s="187" t="s">
        <v>47</v>
      </c>
      <c r="O228" s="76"/>
      <c r="P228" s="188">
        <f>O228*H228</f>
        <v>0</v>
      </c>
      <c r="Q228" s="188">
        <v>0</v>
      </c>
      <c r="R228" s="188">
        <f>Q228*H228</f>
        <v>0</v>
      </c>
      <c r="S228" s="188">
        <v>0</v>
      </c>
      <c r="T228" s="189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90" t="s">
        <v>296</v>
      </c>
      <c r="AT228" s="190" t="s">
        <v>162</v>
      </c>
      <c r="AU228" s="190" t="s">
        <v>91</v>
      </c>
      <c r="AY228" s="18" t="s">
        <v>160</v>
      </c>
      <c r="BE228" s="191">
        <f>IF(N228="základní",J228,0)</f>
        <v>0</v>
      </c>
      <c r="BF228" s="191">
        <f>IF(N228="snížená",J228,0)</f>
        <v>0</v>
      </c>
      <c r="BG228" s="191">
        <f>IF(N228="zákl. přenesená",J228,0)</f>
        <v>0</v>
      </c>
      <c r="BH228" s="191">
        <f>IF(N228="sníž. přenesená",J228,0)</f>
        <v>0</v>
      </c>
      <c r="BI228" s="191">
        <f>IF(N228="nulová",J228,0)</f>
        <v>0</v>
      </c>
      <c r="BJ228" s="18" t="s">
        <v>89</v>
      </c>
      <c r="BK228" s="191">
        <f>ROUND(I228*H228,2)</f>
        <v>0</v>
      </c>
      <c r="BL228" s="18" t="s">
        <v>296</v>
      </c>
      <c r="BM228" s="190" t="s">
        <v>1754</v>
      </c>
    </row>
    <row r="229" s="2" customFormat="1">
      <c r="A229" s="37"/>
      <c r="B229" s="38"/>
      <c r="C229" s="37"/>
      <c r="D229" s="192" t="s">
        <v>167</v>
      </c>
      <c r="E229" s="37"/>
      <c r="F229" s="193" t="s">
        <v>1755</v>
      </c>
      <c r="G229" s="37"/>
      <c r="H229" s="37"/>
      <c r="I229" s="194"/>
      <c r="J229" s="37"/>
      <c r="K229" s="37"/>
      <c r="L229" s="38"/>
      <c r="M229" s="195"/>
      <c r="N229" s="196"/>
      <c r="O229" s="76"/>
      <c r="P229" s="76"/>
      <c r="Q229" s="76"/>
      <c r="R229" s="76"/>
      <c r="S229" s="76"/>
      <c r="T229" s="77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8" t="s">
        <v>167</v>
      </c>
      <c r="AU229" s="18" t="s">
        <v>91</v>
      </c>
    </row>
    <row r="230" s="2" customFormat="1" ht="24.15" customHeight="1">
      <c r="A230" s="37"/>
      <c r="B230" s="178"/>
      <c r="C230" s="179" t="s">
        <v>601</v>
      </c>
      <c r="D230" s="179" t="s">
        <v>162</v>
      </c>
      <c r="E230" s="180" t="s">
        <v>1756</v>
      </c>
      <c r="F230" s="181" t="s">
        <v>1757</v>
      </c>
      <c r="G230" s="182" t="s">
        <v>360</v>
      </c>
      <c r="H230" s="183">
        <v>0.021999999999999999</v>
      </c>
      <c r="I230" s="184"/>
      <c r="J230" s="185">
        <f>ROUND(I230*H230,2)</f>
        <v>0</v>
      </c>
      <c r="K230" s="181" t="s">
        <v>245</v>
      </c>
      <c r="L230" s="38"/>
      <c r="M230" s="186" t="s">
        <v>1</v>
      </c>
      <c r="N230" s="187" t="s">
        <v>47</v>
      </c>
      <c r="O230" s="76"/>
      <c r="P230" s="188">
        <f>O230*H230</f>
        <v>0</v>
      </c>
      <c r="Q230" s="188">
        <v>0</v>
      </c>
      <c r="R230" s="188">
        <f>Q230*H230</f>
        <v>0</v>
      </c>
      <c r="S230" s="188">
        <v>0</v>
      </c>
      <c r="T230" s="189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190" t="s">
        <v>296</v>
      </c>
      <c r="AT230" s="190" t="s">
        <v>162</v>
      </c>
      <c r="AU230" s="190" t="s">
        <v>91</v>
      </c>
      <c r="AY230" s="18" t="s">
        <v>160</v>
      </c>
      <c r="BE230" s="191">
        <f>IF(N230="základní",J230,0)</f>
        <v>0</v>
      </c>
      <c r="BF230" s="191">
        <f>IF(N230="snížená",J230,0)</f>
        <v>0</v>
      </c>
      <c r="BG230" s="191">
        <f>IF(N230="zákl. přenesená",J230,0)</f>
        <v>0</v>
      </c>
      <c r="BH230" s="191">
        <f>IF(N230="sníž. přenesená",J230,0)</f>
        <v>0</v>
      </c>
      <c r="BI230" s="191">
        <f>IF(N230="nulová",J230,0)</f>
        <v>0</v>
      </c>
      <c r="BJ230" s="18" t="s">
        <v>89</v>
      </c>
      <c r="BK230" s="191">
        <f>ROUND(I230*H230,2)</f>
        <v>0</v>
      </c>
      <c r="BL230" s="18" t="s">
        <v>296</v>
      </c>
      <c r="BM230" s="190" t="s">
        <v>1758</v>
      </c>
    </row>
    <row r="231" s="2" customFormat="1">
      <c r="A231" s="37"/>
      <c r="B231" s="38"/>
      <c r="C231" s="37"/>
      <c r="D231" s="192" t="s">
        <v>167</v>
      </c>
      <c r="E231" s="37"/>
      <c r="F231" s="193" t="s">
        <v>1759</v>
      </c>
      <c r="G231" s="37"/>
      <c r="H231" s="37"/>
      <c r="I231" s="194"/>
      <c r="J231" s="37"/>
      <c r="K231" s="37"/>
      <c r="L231" s="38"/>
      <c r="M231" s="195"/>
      <c r="N231" s="196"/>
      <c r="O231" s="76"/>
      <c r="P231" s="76"/>
      <c r="Q231" s="76"/>
      <c r="R231" s="76"/>
      <c r="S231" s="76"/>
      <c r="T231" s="77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8" t="s">
        <v>167</v>
      </c>
      <c r="AU231" s="18" t="s">
        <v>91</v>
      </c>
    </row>
    <row r="232" s="12" customFormat="1" ht="22.8" customHeight="1">
      <c r="A232" s="12"/>
      <c r="B232" s="165"/>
      <c r="C232" s="12"/>
      <c r="D232" s="166" t="s">
        <v>81</v>
      </c>
      <c r="E232" s="176" t="s">
        <v>1760</v>
      </c>
      <c r="F232" s="176" t="s">
        <v>1761</v>
      </c>
      <c r="G232" s="12"/>
      <c r="H232" s="12"/>
      <c r="I232" s="168"/>
      <c r="J232" s="177">
        <f>BK232</f>
        <v>0</v>
      </c>
      <c r="K232" s="12"/>
      <c r="L232" s="165"/>
      <c r="M232" s="170"/>
      <c r="N232" s="171"/>
      <c r="O232" s="171"/>
      <c r="P232" s="172">
        <f>SUM(P233:P254)</f>
        <v>0</v>
      </c>
      <c r="Q232" s="171"/>
      <c r="R232" s="172">
        <f>SUM(R233:R254)</f>
        <v>0.33326</v>
      </c>
      <c r="S232" s="171"/>
      <c r="T232" s="173">
        <f>SUM(T233:T254)</f>
        <v>0.23399150000000002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166" t="s">
        <v>91</v>
      </c>
      <c r="AT232" s="174" t="s">
        <v>81</v>
      </c>
      <c r="AU232" s="174" t="s">
        <v>89</v>
      </c>
      <c r="AY232" s="166" t="s">
        <v>160</v>
      </c>
      <c r="BK232" s="175">
        <f>SUM(BK233:BK254)</f>
        <v>0</v>
      </c>
    </row>
    <row r="233" s="2" customFormat="1" ht="16.5" customHeight="1">
      <c r="A233" s="37"/>
      <c r="B233" s="178"/>
      <c r="C233" s="179" t="s">
        <v>605</v>
      </c>
      <c r="D233" s="179" t="s">
        <v>162</v>
      </c>
      <c r="E233" s="180" t="s">
        <v>1762</v>
      </c>
      <c r="F233" s="181" t="s">
        <v>1763</v>
      </c>
      <c r="G233" s="182" t="s">
        <v>244</v>
      </c>
      <c r="H233" s="183">
        <v>7.9500000000000002</v>
      </c>
      <c r="I233" s="184"/>
      <c r="J233" s="185">
        <f>ROUND(I233*H233,2)</f>
        <v>0</v>
      </c>
      <c r="K233" s="181" t="s">
        <v>245</v>
      </c>
      <c r="L233" s="38"/>
      <c r="M233" s="186" t="s">
        <v>1</v>
      </c>
      <c r="N233" s="187" t="s">
        <v>47</v>
      </c>
      <c r="O233" s="76"/>
      <c r="P233" s="188">
        <f>O233*H233</f>
        <v>0</v>
      </c>
      <c r="Q233" s="188">
        <v>0</v>
      </c>
      <c r="R233" s="188">
        <f>Q233*H233</f>
        <v>0</v>
      </c>
      <c r="S233" s="188">
        <v>0.01057</v>
      </c>
      <c r="T233" s="189">
        <f>S233*H233</f>
        <v>0.084031499999999995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90" t="s">
        <v>296</v>
      </c>
      <c r="AT233" s="190" t="s">
        <v>162</v>
      </c>
      <c r="AU233" s="190" t="s">
        <v>91</v>
      </c>
      <c r="AY233" s="18" t="s">
        <v>160</v>
      </c>
      <c r="BE233" s="191">
        <f>IF(N233="základní",J233,0)</f>
        <v>0</v>
      </c>
      <c r="BF233" s="191">
        <f>IF(N233="snížená",J233,0)</f>
        <v>0</v>
      </c>
      <c r="BG233" s="191">
        <f>IF(N233="zákl. přenesená",J233,0)</f>
        <v>0</v>
      </c>
      <c r="BH233" s="191">
        <f>IF(N233="sníž. přenesená",J233,0)</f>
        <v>0</v>
      </c>
      <c r="BI233" s="191">
        <f>IF(N233="nulová",J233,0)</f>
        <v>0</v>
      </c>
      <c r="BJ233" s="18" t="s">
        <v>89</v>
      </c>
      <c r="BK233" s="191">
        <f>ROUND(I233*H233,2)</f>
        <v>0</v>
      </c>
      <c r="BL233" s="18" t="s">
        <v>296</v>
      </c>
      <c r="BM233" s="190" t="s">
        <v>1764</v>
      </c>
    </row>
    <row r="234" s="2" customFormat="1">
      <c r="A234" s="37"/>
      <c r="B234" s="38"/>
      <c r="C234" s="37"/>
      <c r="D234" s="192" t="s">
        <v>167</v>
      </c>
      <c r="E234" s="37"/>
      <c r="F234" s="193" t="s">
        <v>1765</v>
      </c>
      <c r="G234" s="37"/>
      <c r="H234" s="37"/>
      <c r="I234" s="194"/>
      <c r="J234" s="37"/>
      <c r="K234" s="37"/>
      <c r="L234" s="38"/>
      <c r="M234" s="195"/>
      <c r="N234" s="196"/>
      <c r="O234" s="76"/>
      <c r="P234" s="76"/>
      <c r="Q234" s="76"/>
      <c r="R234" s="76"/>
      <c r="S234" s="76"/>
      <c r="T234" s="77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8" t="s">
        <v>167</v>
      </c>
      <c r="AU234" s="18" t="s">
        <v>91</v>
      </c>
    </row>
    <row r="235" s="13" customFormat="1">
      <c r="A235" s="13"/>
      <c r="B235" s="201"/>
      <c r="C235" s="13"/>
      <c r="D235" s="192" t="s">
        <v>248</v>
      </c>
      <c r="E235" s="202" t="s">
        <v>1</v>
      </c>
      <c r="F235" s="203" t="s">
        <v>1766</v>
      </c>
      <c r="G235" s="13"/>
      <c r="H235" s="204">
        <v>7.9500000000000002</v>
      </c>
      <c r="I235" s="205"/>
      <c r="J235" s="13"/>
      <c r="K235" s="13"/>
      <c r="L235" s="201"/>
      <c r="M235" s="206"/>
      <c r="N235" s="207"/>
      <c r="O235" s="207"/>
      <c r="P235" s="207"/>
      <c r="Q235" s="207"/>
      <c r="R235" s="207"/>
      <c r="S235" s="207"/>
      <c r="T235" s="20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02" t="s">
        <v>248</v>
      </c>
      <c r="AU235" s="202" t="s">
        <v>91</v>
      </c>
      <c r="AV235" s="13" t="s">
        <v>91</v>
      </c>
      <c r="AW235" s="13" t="s">
        <v>37</v>
      </c>
      <c r="AX235" s="13" t="s">
        <v>89</v>
      </c>
      <c r="AY235" s="202" t="s">
        <v>160</v>
      </c>
    </row>
    <row r="236" s="2" customFormat="1" ht="24.15" customHeight="1">
      <c r="A236" s="37"/>
      <c r="B236" s="178"/>
      <c r="C236" s="179" t="s">
        <v>612</v>
      </c>
      <c r="D236" s="179" t="s">
        <v>162</v>
      </c>
      <c r="E236" s="180" t="s">
        <v>1767</v>
      </c>
      <c r="F236" s="181" t="s">
        <v>1768</v>
      </c>
      <c r="G236" s="182" t="s">
        <v>295</v>
      </c>
      <c r="H236" s="183">
        <v>4</v>
      </c>
      <c r="I236" s="184"/>
      <c r="J236" s="185">
        <f>ROUND(I236*H236,2)</f>
        <v>0</v>
      </c>
      <c r="K236" s="181" t="s">
        <v>245</v>
      </c>
      <c r="L236" s="38"/>
      <c r="M236" s="186" t="s">
        <v>1</v>
      </c>
      <c r="N236" s="187" t="s">
        <v>47</v>
      </c>
      <c r="O236" s="76"/>
      <c r="P236" s="188">
        <f>O236*H236</f>
        <v>0</v>
      </c>
      <c r="Q236" s="188">
        <v>0.00010000000000000001</v>
      </c>
      <c r="R236" s="188">
        <f>Q236*H236</f>
        <v>0.00040000000000000002</v>
      </c>
      <c r="S236" s="188">
        <v>0.037490000000000002</v>
      </c>
      <c r="T236" s="189">
        <f>S236*H236</f>
        <v>0.14996000000000001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90" t="s">
        <v>296</v>
      </c>
      <c r="AT236" s="190" t="s">
        <v>162</v>
      </c>
      <c r="AU236" s="190" t="s">
        <v>91</v>
      </c>
      <c r="AY236" s="18" t="s">
        <v>160</v>
      </c>
      <c r="BE236" s="191">
        <f>IF(N236="základní",J236,0)</f>
        <v>0</v>
      </c>
      <c r="BF236" s="191">
        <f>IF(N236="snížená",J236,0)</f>
        <v>0</v>
      </c>
      <c r="BG236" s="191">
        <f>IF(N236="zákl. přenesená",J236,0)</f>
        <v>0</v>
      </c>
      <c r="BH236" s="191">
        <f>IF(N236="sníž. přenesená",J236,0)</f>
        <v>0</v>
      </c>
      <c r="BI236" s="191">
        <f>IF(N236="nulová",J236,0)</f>
        <v>0</v>
      </c>
      <c r="BJ236" s="18" t="s">
        <v>89</v>
      </c>
      <c r="BK236" s="191">
        <f>ROUND(I236*H236,2)</f>
        <v>0</v>
      </c>
      <c r="BL236" s="18" t="s">
        <v>296</v>
      </c>
      <c r="BM236" s="190" t="s">
        <v>1769</v>
      </c>
    </row>
    <row r="237" s="2" customFormat="1">
      <c r="A237" s="37"/>
      <c r="B237" s="38"/>
      <c r="C237" s="37"/>
      <c r="D237" s="192" t="s">
        <v>167</v>
      </c>
      <c r="E237" s="37"/>
      <c r="F237" s="193" t="s">
        <v>1770</v>
      </c>
      <c r="G237" s="37"/>
      <c r="H237" s="37"/>
      <c r="I237" s="194"/>
      <c r="J237" s="37"/>
      <c r="K237" s="37"/>
      <c r="L237" s="38"/>
      <c r="M237" s="195"/>
      <c r="N237" s="196"/>
      <c r="O237" s="76"/>
      <c r="P237" s="76"/>
      <c r="Q237" s="76"/>
      <c r="R237" s="76"/>
      <c r="S237" s="76"/>
      <c r="T237" s="77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8" t="s">
        <v>167</v>
      </c>
      <c r="AU237" s="18" t="s">
        <v>91</v>
      </c>
    </row>
    <row r="238" s="13" customFormat="1">
      <c r="A238" s="13"/>
      <c r="B238" s="201"/>
      <c r="C238" s="13"/>
      <c r="D238" s="192" t="s">
        <v>248</v>
      </c>
      <c r="E238" s="202" t="s">
        <v>1</v>
      </c>
      <c r="F238" s="203" t="s">
        <v>1771</v>
      </c>
      <c r="G238" s="13"/>
      <c r="H238" s="204">
        <v>4</v>
      </c>
      <c r="I238" s="205"/>
      <c r="J238" s="13"/>
      <c r="K238" s="13"/>
      <c r="L238" s="201"/>
      <c r="M238" s="206"/>
      <c r="N238" s="207"/>
      <c r="O238" s="207"/>
      <c r="P238" s="207"/>
      <c r="Q238" s="207"/>
      <c r="R238" s="207"/>
      <c r="S238" s="207"/>
      <c r="T238" s="20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02" t="s">
        <v>248</v>
      </c>
      <c r="AU238" s="202" t="s">
        <v>91</v>
      </c>
      <c r="AV238" s="13" t="s">
        <v>91</v>
      </c>
      <c r="AW238" s="13" t="s">
        <v>37</v>
      </c>
      <c r="AX238" s="13" t="s">
        <v>89</v>
      </c>
      <c r="AY238" s="202" t="s">
        <v>160</v>
      </c>
    </row>
    <row r="239" s="2" customFormat="1" ht="37.8" customHeight="1">
      <c r="A239" s="37"/>
      <c r="B239" s="178"/>
      <c r="C239" s="179" t="s">
        <v>617</v>
      </c>
      <c r="D239" s="179" t="s">
        <v>162</v>
      </c>
      <c r="E239" s="180" t="s">
        <v>1772</v>
      </c>
      <c r="F239" s="181" t="s">
        <v>1773</v>
      </c>
      <c r="G239" s="182" t="s">
        <v>295</v>
      </c>
      <c r="H239" s="183">
        <v>1</v>
      </c>
      <c r="I239" s="184"/>
      <c r="J239" s="185">
        <f>ROUND(I239*H239,2)</f>
        <v>0</v>
      </c>
      <c r="K239" s="181" t="s">
        <v>245</v>
      </c>
      <c r="L239" s="38"/>
      <c r="M239" s="186" t="s">
        <v>1</v>
      </c>
      <c r="N239" s="187" t="s">
        <v>47</v>
      </c>
      <c r="O239" s="76"/>
      <c r="P239" s="188">
        <f>O239*H239</f>
        <v>0</v>
      </c>
      <c r="Q239" s="188">
        <v>0.034799999999999998</v>
      </c>
      <c r="R239" s="188">
        <f>Q239*H239</f>
        <v>0.034799999999999998</v>
      </c>
      <c r="S239" s="188">
        <v>0</v>
      </c>
      <c r="T239" s="189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190" t="s">
        <v>296</v>
      </c>
      <c r="AT239" s="190" t="s">
        <v>162</v>
      </c>
      <c r="AU239" s="190" t="s">
        <v>91</v>
      </c>
      <c r="AY239" s="18" t="s">
        <v>160</v>
      </c>
      <c r="BE239" s="191">
        <f>IF(N239="základní",J239,0)</f>
        <v>0</v>
      </c>
      <c r="BF239" s="191">
        <f>IF(N239="snížená",J239,0)</f>
        <v>0</v>
      </c>
      <c r="BG239" s="191">
        <f>IF(N239="zákl. přenesená",J239,0)</f>
        <v>0</v>
      </c>
      <c r="BH239" s="191">
        <f>IF(N239="sníž. přenesená",J239,0)</f>
        <v>0</v>
      </c>
      <c r="BI239" s="191">
        <f>IF(N239="nulová",J239,0)</f>
        <v>0</v>
      </c>
      <c r="BJ239" s="18" t="s">
        <v>89</v>
      </c>
      <c r="BK239" s="191">
        <f>ROUND(I239*H239,2)</f>
        <v>0</v>
      </c>
      <c r="BL239" s="18" t="s">
        <v>296</v>
      </c>
      <c r="BM239" s="190" t="s">
        <v>1774</v>
      </c>
    </row>
    <row r="240" s="2" customFormat="1">
      <c r="A240" s="37"/>
      <c r="B240" s="38"/>
      <c r="C240" s="37"/>
      <c r="D240" s="192" t="s">
        <v>167</v>
      </c>
      <c r="E240" s="37"/>
      <c r="F240" s="193" t="s">
        <v>1775</v>
      </c>
      <c r="G240" s="37"/>
      <c r="H240" s="37"/>
      <c r="I240" s="194"/>
      <c r="J240" s="37"/>
      <c r="K240" s="37"/>
      <c r="L240" s="38"/>
      <c r="M240" s="195"/>
      <c r="N240" s="196"/>
      <c r="O240" s="76"/>
      <c r="P240" s="76"/>
      <c r="Q240" s="76"/>
      <c r="R240" s="76"/>
      <c r="S240" s="76"/>
      <c r="T240" s="77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8" t="s">
        <v>167</v>
      </c>
      <c r="AU240" s="18" t="s">
        <v>91</v>
      </c>
    </row>
    <row r="241" s="2" customFormat="1" ht="37.8" customHeight="1">
      <c r="A241" s="37"/>
      <c r="B241" s="178"/>
      <c r="C241" s="179" t="s">
        <v>621</v>
      </c>
      <c r="D241" s="179" t="s">
        <v>162</v>
      </c>
      <c r="E241" s="180" t="s">
        <v>1776</v>
      </c>
      <c r="F241" s="181" t="s">
        <v>1777</v>
      </c>
      <c r="G241" s="182" t="s">
        <v>295</v>
      </c>
      <c r="H241" s="183">
        <v>1</v>
      </c>
      <c r="I241" s="184"/>
      <c r="J241" s="185">
        <f>ROUND(I241*H241,2)</f>
        <v>0</v>
      </c>
      <c r="K241" s="181" t="s">
        <v>245</v>
      </c>
      <c r="L241" s="38"/>
      <c r="M241" s="186" t="s">
        <v>1</v>
      </c>
      <c r="N241" s="187" t="s">
        <v>47</v>
      </c>
      <c r="O241" s="76"/>
      <c r="P241" s="188">
        <f>O241*H241</f>
        <v>0</v>
      </c>
      <c r="Q241" s="188">
        <v>0.041320000000000003</v>
      </c>
      <c r="R241" s="188">
        <f>Q241*H241</f>
        <v>0.041320000000000003</v>
      </c>
      <c r="S241" s="188">
        <v>0</v>
      </c>
      <c r="T241" s="189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90" t="s">
        <v>296</v>
      </c>
      <c r="AT241" s="190" t="s">
        <v>162</v>
      </c>
      <c r="AU241" s="190" t="s">
        <v>91</v>
      </c>
      <c r="AY241" s="18" t="s">
        <v>160</v>
      </c>
      <c r="BE241" s="191">
        <f>IF(N241="základní",J241,0)</f>
        <v>0</v>
      </c>
      <c r="BF241" s="191">
        <f>IF(N241="snížená",J241,0)</f>
        <v>0</v>
      </c>
      <c r="BG241" s="191">
        <f>IF(N241="zákl. přenesená",J241,0)</f>
        <v>0</v>
      </c>
      <c r="BH241" s="191">
        <f>IF(N241="sníž. přenesená",J241,0)</f>
        <v>0</v>
      </c>
      <c r="BI241" s="191">
        <f>IF(N241="nulová",J241,0)</f>
        <v>0</v>
      </c>
      <c r="BJ241" s="18" t="s">
        <v>89</v>
      </c>
      <c r="BK241" s="191">
        <f>ROUND(I241*H241,2)</f>
        <v>0</v>
      </c>
      <c r="BL241" s="18" t="s">
        <v>296</v>
      </c>
      <c r="BM241" s="190" t="s">
        <v>1778</v>
      </c>
    </row>
    <row r="242" s="2" customFormat="1">
      <c r="A242" s="37"/>
      <c r="B242" s="38"/>
      <c r="C242" s="37"/>
      <c r="D242" s="192" t="s">
        <v>167</v>
      </c>
      <c r="E242" s="37"/>
      <c r="F242" s="193" t="s">
        <v>1779</v>
      </c>
      <c r="G242" s="37"/>
      <c r="H242" s="37"/>
      <c r="I242" s="194"/>
      <c r="J242" s="37"/>
      <c r="K242" s="37"/>
      <c r="L242" s="38"/>
      <c r="M242" s="195"/>
      <c r="N242" s="196"/>
      <c r="O242" s="76"/>
      <c r="P242" s="76"/>
      <c r="Q242" s="76"/>
      <c r="R242" s="76"/>
      <c r="S242" s="76"/>
      <c r="T242" s="77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8" t="s">
        <v>167</v>
      </c>
      <c r="AU242" s="18" t="s">
        <v>91</v>
      </c>
    </row>
    <row r="243" s="2" customFormat="1" ht="37.8" customHeight="1">
      <c r="A243" s="37"/>
      <c r="B243" s="178"/>
      <c r="C243" s="179" t="s">
        <v>626</v>
      </c>
      <c r="D243" s="179" t="s">
        <v>162</v>
      </c>
      <c r="E243" s="180" t="s">
        <v>1780</v>
      </c>
      <c r="F243" s="181" t="s">
        <v>1781</v>
      </c>
      <c r="G243" s="182" t="s">
        <v>295</v>
      </c>
      <c r="H243" s="183">
        <v>1</v>
      </c>
      <c r="I243" s="184"/>
      <c r="J243" s="185">
        <f>ROUND(I243*H243,2)</f>
        <v>0</v>
      </c>
      <c r="K243" s="181" t="s">
        <v>245</v>
      </c>
      <c r="L243" s="38"/>
      <c r="M243" s="186" t="s">
        <v>1</v>
      </c>
      <c r="N243" s="187" t="s">
        <v>47</v>
      </c>
      <c r="O243" s="76"/>
      <c r="P243" s="188">
        <f>O243*H243</f>
        <v>0</v>
      </c>
      <c r="Q243" s="188">
        <v>0.056099999999999997</v>
      </c>
      <c r="R243" s="188">
        <f>Q243*H243</f>
        <v>0.056099999999999997</v>
      </c>
      <c r="S243" s="188">
        <v>0</v>
      </c>
      <c r="T243" s="189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90" t="s">
        <v>296</v>
      </c>
      <c r="AT243" s="190" t="s">
        <v>162</v>
      </c>
      <c r="AU243" s="190" t="s">
        <v>91</v>
      </c>
      <c r="AY243" s="18" t="s">
        <v>160</v>
      </c>
      <c r="BE243" s="191">
        <f>IF(N243="základní",J243,0)</f>
        <v>0</v>
      </c>
      <c r="BF243" s="191">
        <f>IF(N243="snížená",J243,0)</f>
        <v>0</v>
      </c>
      <c r="BG243" s="191">
        <f>IF(N243="zákl. přenesená",J243,0)</f>
        <v>0</v>
      </c>
      <c r="BH243" s="191">
        <f>IF(N243="sníž. přenesená",J243,0)</f>
        <v>0</v>
      </c>
      <c r="BI243" s="191">
        <f>IF(N243="nulová",J243,0)</f>
        <v>0</v>
      </c>
      <c r="BJ243" s="18" t="s">
        <v>89</v>
      </c>
      <c r="BK243" s="191">
        <f>ROUND(I243*H243,2)</f>
        <v>0</v>
      </c>
      <c r="BL243" s="18" t="s">
        <v>296</v>
      </c>
      <c r="BM243" s="190" t="s">
        <v>1782</v>
      </c>
    </row>
    <row r="244" s="2" customFormat="1">
      <c r="A244" s="37"/>
      <c r="B244" s="38"/>
      <c r="C244" s="37"/>
      <c r="D244" s="192" t="s">
        <v>167</v>
      </c>
      <c r="E244" s="37"/>
      <c r="F244" s="193" t="s">
        <v>1783</v>
      </c>
      <c r="G244" s="37"/>
      <c r="H244" s="37"/>
      <c r="I244" s="194"/>
      <c r="J244" s="37"/>
      <c r="K244" s="37"/>
      <c r="L244" s="38"/>
      <c r="M244" s="195"/>
      <c r="N244" s="196"/>
      <c r="O244" s="76"/>
      <c r="P244" s="76"/>
      <c r="Q244" s="76"/>
      <c r="R244" s="76"/>
      <c r="S244" s="76"/>
      <c r="T244" s="77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8" t="s">
        <v>167</v>
      </c>
      <c r="AU244" s="18" t="s">
        <v>91</v>
      </c>
    </row>
    <row r="245" s="2" customFormat="1" ht="37.8" customHeight="1">
      <c r="A245" s="37"/>
      <c r="B245" s="178"/>
      <c r="C245" s="179" t="s">
        <v>630</v>
      </c>
      <c r="D245" s="179" t="s">
        <v>162</v>
      </c>
      <c r="E245" s="180" t="s">
        <v>1784</v>
      </c>
      <c r="F245" s="181" t="s">
        <v>1785</v>
      </c>
      <c r="G245" s="182" t="s">
        <v>295</v>
      </c>
      <c r="H245" s="183">
        <v>3</v>
      </c>
      <c r="I245" s="184"/>
      <c r="J245" s="185">
        <f>ROUND(I245*H245,2)</f>
        <v>0</v>
      </c>
      <c r="K245" s="181" t="s">
        <v>245</v>
      </c>
      <c r="L245" s="38"/>
      <c r="M245" s="186" t="s">
        <v>1</v>
      </c>
      <c r="N245" s="187" t="s">
        <v>47</v>
      </c>
      <c r="O245" s="76"/>
      <c r="P245" s="188">
        <f>O245*H245</f>
        <v>0</v>
      </c>
      <c r="Q245" s="188">
        <v>0.066879999999999995</v>
      </c>
      <c r="R245" s="188">
        <f>Q245*H245</f>
        <v>0.20063999999999999</v>
      </c>
      <c r="S245" s="188">
        <v>0</v>
      </c>
      <c r="T245" s="189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90" t="s">
        <v>296</v>
      </c>
      <c r="AT245" s="190" t="s">
        <v>162</v>
      </c>
      <c r="AU245" s="190" t="s">
        <v>91</v>
      </c>
      <c r="AY245" s="18" t="s">
        <v>160</v>
      </c>
      <c r="BE245" s="191">
        <f>IF(N245="základní",J245,0)</f>
        <v>0</v>
      </c>
      <c r="BF245" s="191">
        <f>IF(N245="snížená",J245,0)</f>
        <v>0</v>
      </c>
      <c r="BG245" s="191">
        <f>IF(N245="zákl. přenesená",J245,0)</f>
        <v>0</v>
      </c>
      <c r="BH245" s="191">
        <f>IF(N245="sníž. přenesená",J245,0)</f>
        <v>0</v>
      </c>
      <c r="BI245" s="191">
        <f>IF(N245="nulová",J245,0)</f>
        <v>0</v>
      </c>
      <c r="BJ245" s="18" t="s">
        <v>89</v>
      </c>
      <c r="BK245" s="191">
        <f>ROUND(I245*H245,2)</f>
        <v>0</v>
      </c>
      <c r="BL245" s="18" t="s">
        <v>296</v>
      </c>
      <c r="BM245" s="190" t="s">
        <v>1786</v>
      </c>
    </row>
    <row r="246" s="2" customFormat="1">
      <c r="A246" s="37"/>
      <c r="B246" s="38"/>
      <c r="C246" s="37"/>
      <c r="D246" s="192" t="s">
        <v>167</v>
      </c>
      <c r="E246" s="37"/>
      <c r="F246" s="193" t="s">
        <v>1787</v>
      </c>
      <c r="G246" s="37"/>
      <c r="H246" s="37"/>
      <c r="I246" s="194"/>
      <c r="J246" s="37"/>
      <c r="K246" s="37"/>
      <c r="L246" s="38"/>
      <c r="M246" s="195"/>
      <c r="N246" s="196"/>
      <c r="O246" s="76"/>
      <c r="P246" s="76"/>
      <c r="Q246" s="76"/>
      <c r="R246" s="76"/>
      <c r="S246" s="76"/>
      <c r="T246" s="77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8" t="s">
        <v>167</v>
      </c>
      <c r="AU246" s="18" t="s">
        <v>91</v>
      </c>
    </row>
    <row r="247" s="2" customFormat="1" ht="16.5" customHeight="1">
      <c r="A247" s="37"/>
      <c r="B247" s="178"/>
      <c r="C247" s="179" t="s">
        <v>637</v>
      </c>
      <c r="D247" s="179" t="s">
        <v>162</v>
      </c>
      <c r="E247" s="180" t="s">
        <v>1788</v>
      </c>
      <c r="F247" s="181" t="s">
        <v>1789</v>
      </c>
      <c r="G247" s="182" t="s">
        <v>295</v>
      </c>
      <c r="H247" s="183">
        <v>25</v>
      </c>
      <c r="I247" s="184"/>
      <c r="J247" s="185">
        <f>ROUND(I247*H247,2)</f>
        <v>0</v>
      </c>
      <c r="K247" s="181" t="s">
        <v>245</v>
      </c>
      <c r="L247" s="38"/>
      <c r="M247" s="186" t="s">
        <v>1</v>
      </c>
      <c r="N247" s="187" t="s">
        <v>47</v>
      </c>
      <c r="O247" s="76"/>
      <c r="P247" s="188">
        <f>O247*H247</f>
        <v>0</v>
      </c>
      <c r="Q247" s="188">
        <v>0</v>
      </c>
      <c r="R247" s="188">
        <f>Q247*H247</f>
        <v>0</v>
      </c>
      <c r="S247" s="188">
        <v>0</v>
      </c>
      <c r="T247" s="189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90" t="s">
        <v>296</v>
      </c>
      <c r="AT247" s="190" t="s">
        <v>162</v>
      </c>
      <c r="AU247" s="190" t="s">
        <v>91</v>
      </c>
      <c r="AY247" s="18" t="s">
        <v>160</v>
      </c>
      <c r="BE247" s="191">
        <f>IF(N247="základní",J247,0)</f>
        <v>0</v>
      </c>
      <c r="BF247" s="191">
        <f>IF(N247="snížená",J247,0)</f>
        <v>0</v>
      </c>
      <c r="BG247" s="191">
        <f>IF(N247="zákl. přenesená",J247,0)</f>
        <v>0</v>
      </c>
      <c r="BH247" s="191">
        <f>IF(N247="sníž. přenesená",J247,0)</f>
        <v>0</v>
      </c>
      <c r="BI247" s="191">
        <f>IF(N247="nulová",J247,0)</f>
        <v>0</v>
      </c>
      <c r="BJ247" s="18" t="s">
        <v>89</v>
      </c>
      <c r="BK247" s="191">
        <f>ROUND(I247*H247,2)</f>
        <v>0</v>
      </c>
      <c r="BL247" s="18" t="s">
        <v>296</v>
      </c>
      <c r="BM247" s="190" t="s">
        <v>1790</v>
      </c>
    </row>
    <row r="248" s="2" customFormat="1">
      <c r="A248" s="37"/>
      <c r="B248" s="38"/>
      <c r="C248" s="37"/>
      <c r="D248" s="192" t="s">
        <v>167</v>
      </c>
      <c r="E248" s="37"/>
      <c r="F248" s="193" t="s">
        <v>1791</v>
      </c>
      <c r="G248" s="37"/>
      <c r="H248" s="37"/>
      <c r="I248" s="194"/>
      <c r="J248" s="37"/>
      <c r="K248" s="37"/>
      <c r="L248" s="38"/>
      <c r="M248" s="195"/>
      <c r="N248" s="196"/>
      <c r="O248" s="76"/>
      <c r="P248" s="76"/>
      <c r="Q248" s="76"/>
      <c r="R248" s="76"/>
      <c r="S248" s="76"/>
      <c r="T248" s="77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8" t="s">
        <v>167</v>
      </c>
      <c r="AU248" s="18" t="s">
        <v>91</v>
      </c>
    </row>
    <row r="249" s="2" customFormat="1" ht="16.5" customHeight="1">
      <c r="A249" s="37"/>
      <c r="B249" s="178"/>
      <c r="C249" s="179" t="s">
        <v>643</v>
      </c>
      <c r="D249" s="179" t="s">
        <v>162</v>
      </c>
      <c r="E249" s="180" t="s">
        <v>1792</v>
      </c>
      <c r="F249" s="181" t="s">
        <v>1793</v>
      </c>
      <c r="G249" s="182" t="s">
        <v>1794</v>
      </c>
      <c r="H249" s="183">
        <v>200</v>
      </c>
      <c r="I249" s="184"/>
      <c r="J249" s="185">
        <f>ROUND(I249*H249,2)</f>
        <v>0</v>
      </c>
      <c r="K249" s="181" t="s">
        <v>1</v>
      </c>
      <c r="L249" s="38"/>
      <c r="M249" s="186" t="s">
        <v>1</v>
      </c>
      <c r="N249" s="187" t="s">
        <v>47</v>
      </c>
      <c r="O249" s="76"/>
      <c r="P249" s="188">
        <f>O249*H249</f>
        <v>0</v>
      </c>
      <c r="Q249" s="188">
        <v>0</v>
      </c>
      <c r="R249" s="188">
        <f>Q249*H249</f>
        <v>0</v>
      </c>
      <c r="S249" s="188">
        <v>0</v>
      </c>
      <c r="T249" s="189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190" t="s">
        <v>296</v>
      </c>
      <c r="AT249" s="190" t="s">
        <v>162</v>
      </c>
      <c r="AU249" s="190" t="s">
        <v>91</v>
      </c>
      <c r="AY249" s="18" t="s">
        <v>160</v>
      </c>
      <c r="BE249" s="191">
        <f>IF(N249="základní",J249,0)</f>
        <v>0</v>
      </c>
      <c r="BF249" s="191">
        <f>IF(N249="snížená",J249,0)</f>
        <v>0</v>
      </c>
      <c r="BG249" s="191">
        <f>IF(N249="zákl. přenesená",J249,0)</f>
        <v>0</v>
      </c>
      <c r="BH249" s="191">
        <f>IF(N249="sníž. přenesená",J249,0)</f>
        <v>0</v>
      </c>
      <c r="BI249" s="191">
        <f>IF(N249="nulová",J249,0)</f>
        <v>0</v>
      </c>
      <c r="BJ249" s="18" t="s">
        <v>89</v>
      </c>
      <c r="BK249" s="191">
        <f>ROUND(I249*H249,2)</f>
        <v>0</v>
      </c>
      <c r="BL249" s="18" t="s">
        <v>296</v>
      </c>
      <c r="BM249" s="190" t="s">
        <v>1795</v>
      </c>
    </row>
    <row r="250" s="2" customFormat="1">
      <c r="A250" s="37"/>
      <c r="B250" s="38"/>
      <c r="C250" s="37"/>
      <c r="D250" s="192" t="s">
        <v>167</v>
      </c>
      <c r="E250" s="37"/>
      <c r="F250" s="193" t="s">
        <v>1793</v>
      </c>
      <c r="G250" s="37"/>
      <c r="H250" s="37"/>
      <c r="I250" s="194"/>
      <c r="J250" s="37"/>
      <c r="K250" s="37"/>
      <c r="L250" s="38"/>
      <c r="M250" s="195"/>
      <c r="N250" s="196"/>
      <c r="O250" s="76"/>
      <c r="P250" s="76"/>
      <c r="Q250" s="76"/>
      <c r="R250" s="76"/>
      <c r="S250" s="76"/>
      <c r="T250" s="77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8" t="s">
        <v>167</v>
      </c>
      <c r="AU250" s="18" t="s">
        <v>91</v>
      </c>
    </row>
    <row r="251" s="2" customFormat="1" ht="16.5" customHeight="1">
      <c r="A251" s="37"/>
      <c r="B251" s="178"/>
      <c r="C251" s="179" t="s">
        <v>648</v>
      </c>
      <c r="D251" s="179" t="s">
        <v>162</v>
      </c>
      <c r="E251" s="180" t="s">
        <v>1796</v>
      </c>
      <c r="F251" s="181" t="s">
        <v>1797</v>
      </c>
      <c r="G251" s="182" t="s">
        <v>244</v>
      </c>
      <c r="H251" s="183">
        <v>36</v>
      </c>
      <c r="I251" s="184"/>
      <c r="J251" s="185">
        <f>ROUND(I251*H251,2)</f>
        <v>0</v>
      </c>
      <c r="K251" s="181" t="s">
        <v>245</v>
      </c>
      <c r="L251" s="38"/>
      <c r="M251" s="186" t="s">
        <v>1</v>
      </c>
      <c r="N251" s="187" t="s">
        <v>47</v>
      </c>
      <c r="O251" s="76"/>
      <c r="P251" s="188">
        <f>O251*H251</f>
        <v>0</v>
      </c>
      <c r="Q251" s="188">
        <v>0</v>
      </c>
      <c r="R251" s="188">
        <f>Q251*H251</f>
        <v>0</v>
      </c>
      <c r="S251" s="188">
        <v>0</v>
      </c>
      <c r="T251" s="189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90" t="s">
        <v>296</v>
      </c>
      <c r="AT251" s="190" t="s">
        <v>162</v>
      </c>
      <c r="AU251" s="190" t="s">
        <v>91</v>
      </c>
      <c r="AY251" s="18" t="s">
        <v>160</v>
      </c>
      <c r="BE251" s="191">
        <f>IF(N251="základní",J251,0)</f>
        <v>0</v>
      </c>
      <c r="BF251" s="191">
        <f>IF(N251="snížená",J251,0)</f>
        <v>0</v>
      </c>
      <c r="BG251" s="191">
        <f>IF(N251="zákl. přenesená",J251,0)</f>
        <v>0</v>
      </c>
      <c r="BH251" s="191">
        <f>IF(N251="sníž. přenesená",J251,0)</f>
        <v>0</v>
      </c>
      <c r="BI251" s="191">
        <f>IF(N251="nulová",J251,0)</f>
        <v>0</v>
      </c>
      <c r="BJ251" s="18" t="s">
        <v>89</v>
      </c>
      <c r="BK251" s="191">
        <f>ROUND(I251*H251,2)</f>
        <v>0</v>
      </c>
      <c r="BL251" s="18" t="s">
        <v>296</v>
      </c>
      <c r="BM251" s="190" t="s">
        <v>1798</v>
      </c>
    </row>
    <row r="252" s="2" customFormat="1">
      <c r="A252" s="37"/>
      <c r="B252" s="38"/>
      <c r="C252" s="37"/>
      <c r="D252" s="192" t="s">
        <v>167</v>
      </c>
      <c r="E252" s="37"/>
      <c r="F252" s="193" t="s">
        <v>1799</v>
      </c>
      <c r="G252" s="37"/>
      <c r="H252" s="37"/>
      <c r="I252" s="194"/>
      <c r="J252" s="37"/>
      <c r="K252" s="37"/>
      <c r="L252" s="38"/>
      <c r="M252" s="195"/>
      <c r="N252" s="196"/>
      <c r="O252" s="76"/>
      <c r="P252" s="76"/>
      <c r="Q252" s="76"/>
      <c r="R252" s="76"/>
      <c r="S252" s="76"/>
      <c r="T252" s="77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8" t="s">
        <v>167</v>
      </c>
      <c r="AU252" s="18" t="s">
        <v>91</v>
      </c>
    </row>
    <row r="253" s="2" customFormat="1" ht="24.15" customHeight="1">
      <c r="A253" s="37"/>
      <c r="B253" s="178"/>
      <c r="C253" s="179" t="s">
        <v>656</v>
      </c>
      <c r="D253" s="179" t="s">
        <v>162</v>
      </c>
      <c r="E253" s="180" t="s">
        <v>1800</v>
      </c>
      <c r="F253" s="181" t="s">
        <v>1801</v>
      </c>
      <c r="G253" s="182" t="s">
        <v>360</v>
      </c>
      <c r="H253" s="183">
        <v>0.33300000000000002</v>
      </c>
      <c r="I253" s="184"/>
      <c r="J253" s="185">
        <f>ROUND(I253*H253,2)</f>
        <v>0</v>
      </c>
      <c r="K253" s="181" t="s">
        <v>245</v>
      </c>
      <c r="L253" s="38"/>
      <c r="M253" s="186" t="s">
        <v>1</v>
      </c>
      <c r="N253" s="187" t="s">
        <v>47</v>
      </c>
      <c r="O253" s="76"/>
      <c r="P253" s="188">
        <f>O253*H253</f>
        <v>0</v>
      </c>
      <c r="Q253" s="188">
        <v>0</v>
      </c>
      <c r="R253" s="188">
        <f>Q253*H253</f>
        <v>0</v>
      </c>
      <c r="S253" s="188">
        <v>0</v>
      </c>
      <c r="T253" s="189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90" t="s">
        <v>296</v>
      </c>
      <c r="AT253" s="190" t="s">
        <v>162</v>
      </c>
      <c r="AU253" s="190" t="s">
        <v>91</v>
      </c>
      <c r="AY253" s="18" t="s">
        <v>160</v>
      </c>
      <c r="BE253" s="191">
        <f>IF(N253="základní",J253,0)</f>
        <v>0</v>
      </c>
      <c r="BF253" s="191">
        <f>IF(N253="snížená",J253,0)</f>
        <v>0</v>
      </c>
      <c r="BG253" s="191">
        <f>IF(N253="zákl. přenesená",J253,0)</f>
        <v>0</v>
      </c>
      <c r="BH253" s="191">
        <f>IF(N253="sníž. přenesená",J253,0)</f>
        <v>0</v>
      </c>
      <c r="BI253" s="191">
        <f>IF(N253="nulová",J253,0)</f>
        <v>0</v>
      </c>
      <c r="BJ253" s="18" t="s">
        <v>89</v>
      </c>
      <c r="BK253" s="191">
        <f>ROUND(I253*H253,2)</f>
        <v>0</v>
      </c>
      <c r="BL253" s="18" t="s">
        <v>296</v>
      </c>
      <c r="BM253" s="190" t="s">
        <v>1802</v>
      </c>
    </row>
    <row r="254" s="2" customFormat="1">
      <c r="A254" s="37"/>
      <c r="B254" s="38"/>
      <c r="C254" s="37"/>
      <c r="D254" s="192" t="s">
        <v>167</v>
      </c>
      <c r="E254" s="37"/>
      <c r="F254" s="193" t="s">
        <v>1803</v>
      </c>
      <c r="G254" s="37"/>
      <c r="H254" s="37"/>
      <c r="I254" s="194"/>
      <c r="J254" s="37"/>
      <c r="K254" s="37"/>
      <c r="L254" s="38"/>
      <c r="M254" s="195"/>
      <c r="N254" s="196"/>
      <c r="O254" s="76"/>
      <c r="P254" s="76"/>
      <c r="Q254" s="76"/>
      <c r="R254" s="76"/>
      <c r="S254" s="76"/>
      <c r="T254" s="77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8" t="s">
        <v>167</v>
      </c>
      <c r="AU254" s="18" t="s">
        <v>91</v>
      </c>
    </row>
    <row r="255" s="12" customFormat="1" ht="22.8" customHeight="1">
      <c r="A255" s="12"/>
      <c r="B255" s="165"/>
      <c r="C255" s="12"/>
      <c r="D255" s="166" t="s">
        <v>81</v>
      </c>
      <c r="E255" s="176" t="s">
        <v>403</v>
      </c>
      <c r="F255" s="176" t="s">
        <v>404</v>
      </c>
      <c r="G255" s="12"/>
      <c r="H255" s="12"/>
      <c r="I255" s="168"/>
      <c r="J255" s="177">
        <f>BK255</f>
        <v>0</v>
      </c>
      <c r="K255" s="12"/>
      <c r="L255" s="165"/>
      <c r="M255" s="170"/>
      <c r="N255" s="171"/>
      <c r="O255" s="171"/>
      <c r="P255" s="172">
        <f>SUM(P256:P260)</f>
        <v>0</v>
      </c>
      <c r="Q255" s="171"/>
      <c r="R255" s="172">
        <f>SUM(R256:R260)</f>
        <v>0.00496</v>
      </c>
      <c r="S255" s="171"/>
      <c r="T255" s="173">
        <f>SUM(T256:T260)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166" t="s">
        <v>91</v>
      </c>
      <c r="AT255" s="174" t="s">
        <v>81</v>
      </c>
      <c r="AU255" s="174" t="s">
        <v>89</v>
      </c>
      <c r="AY255" s="166" t="s">
        <v>160</v>
      </c>
      <c r="BK255" s="175">
        <f>SUM(BK256:BK260)</f>
        <v>0</v>
      </c>
    </row>
    <row r="256" s="2" customFormat="1" ht="24.15" customHeight="1">
      <c r="A256" s="37"/>
      <c r="B256" s="178"/>
      <c r="C256" s="179" t="s">
        <v>661</v>
      </c>
      <c r="D256" s="179" t="s">
        <v>162</v>
      </c>
      <c r="E256" s="180" t="s">
        <v>1532</v>
      </c>
      <c r="F256" s="181" t="s">
        <v>1533</v>
      </c>
      <c r="G256" s="182" t="s">
        <v>515</v>
      </c>
      <c r="H256" s="183">
        <v>124</v>
      </c>
      <c r="I256" s="184"/>
      <c r="J256" s="185">
        <f>ROUND(I256*H256,2)</f>
        <v>0</v>
      </c>
      <c r="K256" s="181" t="s">
        <v>245</v>
      </c>
      <c r="L256" s="38"/>
      <c r="M256" s="186" t="s">
        <v>1</v>
      </c>
      <c r="N256" s="187" t="s">
        <v>47</v>
      </c>
      <c r="O256" s="76"/>
      <c r="P256" s="188">
        <f>O256*H256</f>
        <v>0</v>
      </c>
      <c r="Q256" s="188">
        <v>2.0000000000000002E-05</v>
      </c>
      <c r="R256" s="188">
        <f>Q256*H256</f>
        <v>0.00248</v>
      </c>
      <c r="S256" s="188">
        <v>0</v>
      </c>
      <c r="T256" s="189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90" t="s">
        <v>296</v>
      </c>
      <c r="AT256" s="190" t="s">
        <v>162</v>
      </c>
      <c r="AU256" s="190" t="s">
        <v>91</v>
      </c>
      <c r="AY256" s="18" t="s">
        <v>160</v>
      </c>
      <c r="BE256" s="191">
        <f>IF(N256="základní",J256,0)</f>
        <v>0</v>
      </c>
      <c r="BF256" s="191">
        <f>IF(N256="snížená",J256,0)</f>
        <v>0</v>
      </c>
      <c r="BG256" s="191">
        <f>IF(N256="zákl. přenesená",J256,0)</f>
        <v>0</v>
      </c>
      <c r="BH256" s="191">
        <f>IF(N256="sníž. přenesená",J256,0)</f>
        <v>0</v>
      </c>
      <c r="BI256" s="191">
        <f>IF(N256="nulová",J256,0)</f>
        <v>0</v>
      </c>
      <c r="BJ256" s="18" t="s">
        <v>89</v>
      </c>
      <c r="BK256" s="191">
        <f>ROUND(I256*H256,2)</f>
        <v>0</v>
      </c>
      <c r="BL256" s="18" t="s">
        <v>296</v>
      </c>
      <c r="BM256" s="190" t="s">
        <v>1804</v>
      </c>
    </row>
    <row r="257" s="2" customFormat="1">
      <c r="A257" s="37"/>
      <c r="B257" s="38"/>
      <c r="C257" s="37"/>
      <c r="D257" s="192" t="s">
        <v>167</v>
      </c>
      <c r="E257" s="37"/>
      <c r="F257" s="193" t="s">
        <v>1535</v>
      </c>
      <c r="G257" s="37"/>
      <c r="H257" s="37"/>
      <c r="I257" s="194"/>
      <c r="J257" s="37"/>
      <c r="K257" s="37"/>
      <c r="L257" s="38"/>
      <c r="M257" s="195"/>
      <c r="N257" s="196"/>
      <c r="O257" s="76"/>
      <c r="P257" s="76"/>
      <c r="Q257" s="76"/>
      <c r="R257" s="76"/>
      <c r="S257" s="76"/>
      <c r="T257" s="77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8" t="s">
        <v>167</v>
      </c>
      <c r="AU257" s="18" t="s">
        <v>91</v>
      </c>
    </row>
    <row r="258" s="13" customFormat="1">
      <c r="A258" s="13"/>
      <c r="B258" s="201"/>
      <c r="C258" s="13"/>
      <c r="D258" s="192" t="s">
        <v>248</v>
      </c>
      <c r="E258" s="202" t="s">
        <v>1</v>
      </c>
      <c r="F258" s="203" t="s">
        <v>1805</v>
      </c>
      <c r="G258" s="13"/>
      <c r="H258" s="204">
        <v>124</v>
      </c>
      <c r="I258" s="205"/>
      <c r="J258" s="13"/>
      <c r="K258" s="13"/>
      <c r="L258" s="201"/>
      <c r="M258" s="206"/>
      <c r="N258" s="207"/>
      <c r="O258" s="207"/>
      <c r="P258" s="207"/>
      <c r="Q258" s="207"/>
      <c r="R258" s="207"/>
      <c r="S258" s="207"/>
      <c r="T258" s="20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02" t="s">
        <v>248</v>
      </c>
      <c r="AU258" s="202" t="s">
        <v>91</v>
      </c>
      <c r="AV258" s="13" t="s">
        <v>91</v>
      </c>
      <c r="AW258" s="13" t="s">
        <v>37</v>
      </c>
      <c r="AX258" s="13" t="s">
        <v>89</v>
      </c>
      <c r="AY258" s="202" t="s">
        <v>160</v>
      </c>
    </row>
    <row r="259" s="2" customFormat="1" ht="24.15" customHeight="1">
      <c r="A259" s="37"/>
      <c r="B259" s="178"/>
      <c r="C259" s="179" t="s">
        <v>666</v>
      </c>
      <c r="D259" s="179" t="s">
        <v>162</v>
      </c>
      <c r="E259" s="180" t="s">
        <v>1543</v>
      </c>
      <c r="F259" s="181" t="s">
        <v>1544</v>
      </c>
      <c r="G259" s="182" t="s">
        <v>515</v>
      </c>
      <c r="H259" s="183">
        <v>124</v>
      </c>
      <c r="I259" s="184"/>
      <c r="J259" s="185">
        <f>ROUND(I259*H259,2)</f>
        <v>0</v>
      </c>
      <c r="K259" s="181" t="s">
        <v>245</v>
      </c>
      <c r="L259" s="38"/>
      <c r="M259" s="186" t="s">
        <v>1</v>
      </c>
      <c r="N259" s="187" t="s">
        <v>47</v>
      </c>
      <c r="O259" s="76"/>
      <c r="P259" s="188">
        <f>O259*H259</f>
        <v>0</v>
      </c>
      <c r="Q259" s="188">
        <v>2.0000000000000002E-05</v>
      </c>
      <c r="R259" s="188">
        <f>Q259*H259</f>
        <v>0.00248</v>
      </c>
      <c r="S259" s="188">
        <v>0</v>
      </c>
      <c r="T259" s="189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190" t="s">
        <v>296</v>
      </c>
      <c r="AT259" s="190" t="s">
        <v>162</v>
      </c>
      <c r="AU259" s="190" t="s">
        <v>91</v>
      </c>
      <c r="AY259" s="18" t="s">
        <v>160</v>
      </c>
      <c r="BE259" s="191">
        <f>IF(N259="základní",J259,0)</f>
        <v>0</v>
      </c>
      <c r="BF259" s="191">
        <f>IF(N259="snížená",J259,0)</f>
        <v>0</v>
      </c>
      <c r="BG259" s="191">
        <f>IF(N259="zákl. přenesená",J259,0)</f>
        <v>0</v>
      </c>
      <c r="BH259" s="191">
        <f>IF(N259="sníž. přenesená",J259,0)</f>
        <v>0</v>
      </c>
      <c r="BI259" s="191">
        <f>IF(N259="nulová",J259,0)</f>
        <v>0</v>
      </c>
      <c r="BJ259" s="18" t="s">
        <v>89</v>
      </c>
      <c r="BK259" s="191">
        <f>ROUND(I259*H259,2)</f>
        <v>0</v>
      </c>
      <c r="BL259" s="18" t="s">
        <v>296</v>
      </c>
      <c r="BM259" s="190" t="s">
        <v>1806</v>
      </c>
    </row>
    <row r="260" s="2" customFormat="1">
      <c r="A260" s="37"/>
      <c r="B260" s="38"/>
      <c r="C260" s="37"/>
      <c r="D260" s="192" t="s">
        <v>167</v>
      </c>
      <c r="E260" s="37"/>
      <c r="F260" s="193" t="s">
        <v>1546</v>
      </c>
      <c r="G260" s="37"/>
      <c r="H260" s="37"/>
      <c r="I260" s="194"/>
      <c r="J260" s="37"/>
      <c r="K260" s="37"/>
      <c r="L260" s="38"/>
      <c r="M260" s="195"/>
      <c r="N260" s="196"/>
      <c r="O260" s="76"/>
      <c r="P260" s="76"/>
      <c r="Q260" s="76"/>
      <c r="R260" s="76"/>
      <c r="S260" s="76"/>
      <c r="T260" s="77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8" t="s">
        <v>167</v>
      </c>
      <c r="AU260" s="18" t="s">
        <v>91</v>
      </c>
    </row>
    <row r="261" s="12" customFormat="1" ht="25.92" customHeight="1">
      <c r="A261" s="12"/>
      <c r="B261" s="165"/>
      <c r="C261" s="12"/>
      <c r="D261" s="166" t="s">
        <v>81</v>
      </c>
      <c r="E261" s="167" t="s">
        <v>549</v>
      </c>
      <c r="F261" s="167" t="s">
        <v>1552</v>
      </c>
      <c r="G261" s="12"/>
      <c r="H261" s="12"/>
      <c r="I261" s="168"/>
      <c r="J261" s="169">
        <f>BK261</f>
        <v>0</v>
      </c>
      <c r="K261" s="12"/>
      <c r="L261" s="165"/>
      <c r="M261" s="170"/>
      <c r="N261" s="171"/>
      <c r="O261" s="171"/>
      <c r="P261" s="172">
        <f>P262</f>
        <v>0</v>
      </c>
      <c r="Q261" s="171"/>
      <c r="R261" s="172">
        <f>R262</f>
        <v>0</v>
      </c>
      <c r="S261" s="171"/>
      <c r="T261" s="173">
        <f>T262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166" t="s">
        <v>173</v>
      </c>
      <c r="AT261" s="174" t="s">
        <v>81</v>
      </c>
      <c r="AU261" s="174" t="s">
        <v>82</v>
      </c>
      <c r="AY261" s="166" t="s">
        <v>160</v>
      </c>
      <c r="BK261" s="175">
        <f>BK262</f>
        <v>0</v>
      </c>
    </row>
    <row r="262" s="12" customFormat="1" ht="22.8" customHeight="1">
      <c r="A262" s="12"/>
      <c r="B262" s="165"/>
      <c r="C262" s="12"/>
      <c r="D262" s="166" t="s">
        <v>81</v>
      </c>
      <c r="E262" s="176" t="s">
        <v>1553</v>
      </c>
      <c r="F262" s="176" t="s">
        <v>1554</v>
      </c>
      <c r="G262" s="12"/>
      <c r="H262" s="12"/>
      <c r="I262" s="168"/>
      <c r="J262" s="177">
        <f>BK262</f>
        <v>0</v>
      </c>
      <c r="K262" s="12"/>
      <c r="L262" s="165"/>
      <c r="M262" s="170"/>
      <c r="N262" s="171"/>
      <c r="O262" s="171"/>
      <c r="P262" s="172">
        <f>SUM(P263:P268)</f>
        <v>0</v>
      </c>
      <c r="Q262" s="171"/>
      <c r="R262" s="172">
        <f>SUM(R263:R268)</f>
        <v>0</v>
      </c>
      <c r="S262" s="171"/>
      <c r="T262" s="173">
        <f>SUM(T263:T268)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166" t="s">
        <v>173</v>
      </c>
      <c r="AT262" s="174" t="s">
        <v>81</v>
      </c>
      <c r="AU262" s="174" t="s">
        <v>89</v>
      </c>
      <c r="AY262" s="166" t="s">
        <v>160</v>
      </c>
      <c r="BK262" s="175">
        <f>SUM(BK263:BK268)</f>
        <v>0</v>
      </c>
    </row>
    <row r="263" s="2" customFormat="1" ht="24.15" customHeight="1">
      <c r="A263" s="37"/>
      <c r="B263" s="178"/>
      <c r="C263" s="179" t="s">
        <v>671</v>
      </c>
      <c r="D263" s="179" t="s">
        <v>162</v>
      </c>
      <c r="E263" s="180" t="s">
        <v>1566</v>
      </c>
      <c r="F263" s="181" t="s">
        <v>1567</v>
      </c>
      <c r="G263" s="182" t="s">
        <v>515</v>
      </c>
      <c r="H263" s="183">
        <v>324</v>
      </c>
      <c r="I263" s="184"/>
      <c r="J263" s="185">
        <f>ROUND(I263*H263,2)</f>
        <v>0</v>
      </c>
      <c r="K263" s="181" t="s">
        <v>245</v>
      </c>
      <c r="L263" s="38"/>
      <c r="M263" s="186" t="s">
        <v>1</v>
      </c>
      <c r="N263" s="187" t="s">
        <v>47</v>
      </c>
      <c r="O263" s="76"/>
      <c r="P263" s="188">
        <f>O263*H263</f>
        <v>0</v>
      </c>
      <c r="Q263" s="188">
        <v>0</v>
      </c>
      <c r="R263" s="188">
        <f>Q263*H263</f>
        <v>0</v>
      </c>
      <c r="S263" s="188">
        <v>0</v>
      </c>
      <c r="T263" s="189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190" t="s">
        <v>543</v>
      </c>
      <c r="AT263" s="190" t="s">
        <v>162</v>
      </c>
      <c r="AU263" s="190" t="s">
        <v>91</v>
      </c>
      <c r="AY263" s="18" t="s">
        <v>160</v>
      </c>
      <c r="BE263" s="191">
        <f>IF(N263="základní",J263,0)</f>
        <v>0</v>
      </c>
      <c r="BF263" s="191">
        <f>IF(N263="snížená",J263,0)</f>
        <v>0</v>
      </c>
      <c r="BG263" s="191">
        <f>IF(N263="zákl. přenesená",J263,0)</f>
        <v>0</v>
      </c>
      <c r="BH263" s="191">
        <f>IF(N263="sníž. přenesená",J263,0)</f>
        <v>0</v>
      </c>
      <c r="BI263" s="191">
        <f>IF(N263="nulová",J263,0)</f>
        <v>0</v>
      </c>
      <c r="BJ263" s="18" t="s">
        <v>89</v>
      </c>
      <c r="BK263" s="191">
        <f>ROUND(I263*H263,2)</f>
        <v>0</v>
      </c>
      <c r="BL263" s="18" t="s">
        <v>543</v>
      </c>
      <c r="BM263" s="190" t="s">
        <v>1807</v>
      </c>
    </row>
    <row r="264" s="2" customFormat="1">
      <c r="A264" s="37"/>
      <c r="B264" s="38"/>
      <c r="C264" s="37"/>
      <c r="D264" s="192" t="s">
        <v>167</v>
      </c>
      <c r="E264" s="37"/>
      <c r="F264" s="193" t="s">
        <v>1567</v>
      </c>
      <c r="G264" s="37"/>
      <c r="H264" s="37"/>
      <c r="I264" s="194"/>
      <c r="J264" s="37"/>
      <c r="K264" s="37"/>
      <c r="L264" s="38"/>
      <c r="M264" s="195"/>
      <c r="N264" s="196"/>
      <c r="O264" s="76"/>
      <c r="P264" s="76"/>
      <c r="Q264" s="76"/>
      <c r="R264" s="76"/>
      <c r="S264" s="76"/>
      <c r="T264" s="77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8" t="s">
        <v>167</v>
      </c>
      <c r="AU264" s="18" t="s">
        <v>91</v>
      </c>
    </row>
    <row r="265" s="13" customFormat="1">
      <c r="A265" s="13"/>
      <c r="B265" s="201"/>
      <c r="C265" s="13"/>
      <c r="D265" s="192" t="s">
        <v>248</v>
      </c>
      <c r="E265" s="202" t="s">
        <v>1</v>
      </c>
      <c r="F265" s="203" t="s">
        <v>1808</v>
      </c>
      <c r="G265" s="13"/>
      <c r="H265" s="204">
        <v>324</v>
      </c>
      <c r="I265" s="205"/>
      <c r="J265" s="13"/>
      <c r="K265" s="13"/>
      <c r="L265" s="201"/>
      <c r="M265" s="206"/>
      <c r="N265" s="207"/>
      <c r="O265" s="207"/>
      <c r="P265" s="207"/>
      <c r="Q265" s="207"/>
      <c r="R265" s="207"/>
      <c r="S265" s="207"/>
      <c r="T265" s="20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02" t="s">
        <v>248</v>
      </c>
      <c r="AU265" s="202" t="s">
        <v>91</v>
      </c>
      <c r="AV265" s="13" t="s">
        <v>91</v>
      </c>
      <c r="AW265" s="13" t="s">
        <v>37</v>
      </c>
      <c r="AX265" s="13" t="s">
        <v>89</v>
      </c>
      <c r="AY265" s="202" t="s">
        <v>160</v>
      </c>
    </row>
    <row r="266" s="2" customFormat="1" ht="24.15" customHeight="1">
      <c r="A266" s="37"/>
      <c r="B266" s="178"/>
      <c r="C266" s="179" t="s">
        <v>676</v>
      </c>
      <c r="D266" s="179" t="s">
        <v>162</v>
      </c>
      <c r="E266" s="180" t="s">
        <v>1574</v>
      </c>
      <c r="F266" s="181" t="s">
        <v>1575</v>
      </c>
      <c r="G266" s="182" t="s">
        <v>515</v>
      </c>
      <c r="H266" s="183">
        <v>136</v>
      </c>
      <c r="I266" s="184"/>
      <c r="J266" s="185">
        <f>ROUND(I266*H266,2)</f>
        <v>0</v>
      </c>
      <c r="K266" s="181" t="s">
        <v>245</v>
      </c>
      <c r="L266" s="38"/>
      <c r="M266" s="186" t="s">
        <v>1</v>
      </c>
      <c r="N266" s="187" t="s">
        <v>47</v>
      </c>
      <c r="O266" s="76"/>
      <c r="P266" s="188">
        <f>O266*H266</f>
        <v>0</v>
      </c>
      <c r="Q266" s="188">
        <v>0</v>
      </c>
      <c r="R266" s="188">
        <f>Q266*H266</f>
        <v>0</v>
      </c>
      <c r="S266" s="188">
        <v>0</v>
      </c>
      <c r="T266" s="189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190" t="s">
        <v>543</v>
      </c>
      <c r="AT266" s="190" t="s">
        <v>162</v>
      </c>
      <c r="AU266" s="190" t="s">
        <v>91</v>
      </c>
      <c r="AY266" s="18" t="s">
        <v>160</v>
      </c>
      <c r="BE266" s="191">
        <f>IF(N266="základní",J266,0)</f>
        <v>0</v>
      </c>
      <c r="BF266" s="191">
        <f>IF(N266="snížená",J266,0)</f>
        <v>0</v>
      </c>
      <c r="BG266" s="191">
        <f>IF(N266="zákl. přenesená",J266,0)</f>
        <v>0</v>
      </c>
      <c r="BH266" s="191">
        <f>IF(N266="sníž. přenesená",J266,0)</f>
        <v>0</v>
      </c>
      <c r="BI266" s="191">
        <f>IF(N266="nulová",J266,0)</f>
        <v>0</v>
      </c>
      <c r="BJ266" s="18" t="s">
        <v>89</v>
      </c>
      <c r="BK266" s="191">
        <f>ROUND(I266*H266,2)</f>
        <v>0</v>
      </c>
      <c r="BL266" s="18" t="s">
        <v>543</v>
      </c>
      <c r="BM266" s="190" t="s">
        <v>1809</v>
      </c>
    </row>
    <row r="267" s="2" customFormat="1">
      <c r="A267" s="37"/>
      <c r="B267" s="38"/>
      <c r="C267" s="37"/>
      <c r="D267" s="192" t="s">
        <v>167</v>
      </c>
      <c r="E267" s="37"/>
      <c r="F267" s="193" t="s">
        <v>1575</v>
      </c>
      <c r="G267" s="37"/>
      <c r="H267" s="37"/>
      <c r="I267" s="194"/>
      <c r="J267" s="37"/>
      <c r="K267" s="37"/>
      <c r="L267" s="38"/>
      <c r="M267" s="195"/>
      <c r="N267" s="196"/>
      <c r="O267" s="76"/>
      <c r="P267" s="76"/>
      <c r="Q267" s="76"/>
      <c r="R267" s="76"/>
      <c r="S267" s="76"/>
      <c r="T267" s="77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8" t="s">
        <v>167</v>
      </c>
      <c r="AU267" s="18" t="s">
        <v>91</v>
      </c>
    </row>
    <row r="268" s="13" customFormat="1">
      <c r="A268" s="13"/>
      <c r="B268" s="201"/>
      <c r="C268" s="13"/>
      <c r="D268" s="192" t="s">
        <v>248</v>
      </c>
      <c r="E268" s="202" t="s">
        <v>1</v>
      </c>
      <c r="F268" s="203" t="s">
        <v>1810</v>
      </c>
      <c r="G268" s="13"/>
      <c r="H268" s="204">
        <v>136</v>
      </c>
      <c r="I268" s="205"/>
      <c r="J268" s="13"/>
      <c r="K268" s="13"/>
      <c r="L268" s="201"/>
      <c r="M268" s="206"/>
      <c r="N268" s="207"/>
      <c r="O268" s="207"/>
      <c r="P268" s="207"/>
      <c r="Q268" s="207"/>
      <c r="R268" s="207"/>
      <c r="S268" s="207"/>
      <c r="T268" s="20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02" t="s">
        <v>248</v>
      </c>
      <c r="AU268" s="202" t="s">
        <v>91</v>
      </c>
      <c r="AV268" s="13" t="s">
        <v>91</v>
      </c>
      <c r="AW268" s="13" t="s">
        <v>37</v>
      </c>
      <c r="AX268" s="13" t="s">
        <v>89</v>
      </c>
      <c r="AY268" s="202" t="s">
        <v>160</v>
      </c>
    </row>
    <row r="269" s="12" customFormat="1" ht="25.92" customHeight="1">
      <c r="A269" s="12"/>
      <c r="B269" s="165"/>
      <c r="C269" s="12"/>
      <c r="D269" s="166" t="s">
        <v>81</v>
      </c>
      <c r="E269" s="167" t="s">
        <v>1811</v>
      </c>
      <c r="F269" s="167" t="s">
        <v>1812</v>
      </c>
      <c r="G269" s="12"/>
      <c r="H269" s="12"/>
      <c r="I269" s="168"/>
      <c r="J269" s="169">
        <f>BK269</f>
        <v>0</v>
      </c>
      <c r="K269" s="12"/>
      <c r="L269" s="165"/>
      <c r="M269" s="170"/>
      <c r="N269" s="171"/>
      <c r="O269" s="171"/>
      <c r="P269" s="172">
        <f>SUM(P270:P271)</f>
        <v>0</v>
      </c>
      <c r="Q269" s="171"/>
      <c r="R269" s="172">
        <f>SUM(R270:R271)</f>
        <v>0</v>
      </c>
      <c r="S269" s="171"/>
      <c r="T269" s="173">
        <f>SUM(T270:T271)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166" t="s">
        <v>159</v>
      </c>
      <c r="AT269" s="174" t="s">
        <v>81</v>
      </c>
      <c r="AU269" s="174" t="s">
        <v>82</v>
      </c>
      <c r="AY269" s="166" t="s">
        <v>160</v>
      </c>
      <c r="BK269" s="175">
        <f>SUM(BK270:BK271)</f>
        <v>0</v>
      </c>
    </row>
    <row r="270" s="2" customFormat="1" ht="16.5" customHeight="1">
      <c r="A270" s="37"/>
      <c r="B270" s="178"/>
      <c r="C270" s="179" t="s">
        <v>681</v>
      </c>
      <c r="D270" s="179" t="s">
        <v>162</v>
      </c>
      <c r="E270" s="180" t="s">
        <v>1813</v>
      </c>
      <c r="F270" s="181" t="s">
        <v>1814</v>
      </c>
      <c r="G270" s="182" t="s">
        <v>1591</v>
      </c>
      <c r="H270" s="183">
        <v>10</v>
      </c>
      <c r="I270" s="184"/>
      <c r="J270" s="185">
        <f>ROUND(I270*H270,2)</f>
        <v>0</v>
      </c>
      <c r="K270" s="181" t="s">
        <v>1</v>
      </c>
      <c r="L270" s="38"/>
      <c r="M270" s="186" t="s">
        <v>1</v>
      </c>
      <c r="N270" s="187" t="s">
        <v>47</v>
      </c>
      <c r="O270" s="76"/>
      <c r="P270" s="188">
        <f>O270*H270</f>
        <v>0</v>
      </c>
      <c r="Q270" s="188">
        <v>0</v>
      </c>
      <c r="R270" s="188">
        <f>Q270*H270</f>
        <v>0</v>
      </c>
      <c r="S270" s="188">
        <v>0</v>
      </c>
      <c r="T270" s="189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90" t="s">
        <v>1815</v>
      </c>
      <c r="AT270" s="190" t="s">
        <v>162</v>
      </c>
      <c r="AU270" s="190" t="s">
        <v>89</v>
      </c>
      <c r="AY270" s="18" t="s">
        <v>160</v>
      </c>
      <c r="BE270" s="191">
        <f>IF(N270="základní",J270,0)</f>
        <v>0</v>
      </c>
      <c r="BF270" s="191">
        <f>IF(N270="snížená",J270,0)</f>
        <v>0</v>
      </c>
      <c r="BG270" s="191">
        <f>IF(N270="zákl. přenesená",J270,0)</f>
        <v>0</v>
      </c>
      <c r="BH270" s="191">
        <f>IF(N270="sníž. přenesená",J270,0)</f>
        <v>0</v>
      </c>
      <c r="BI270" s="191">
        <f>IF(N270="nulová",J270,0)</f>
        <v>0</v>
      </c>
      <c r="BJ270" s="18" t="s">
        <v>89</v>
      </c>
      <c r="BK270" s="191">
        <f>ROUND(I270*H270,2)</f>
        <v>0</v>
      </c>
      <c r="BL270" s="18" t="s">
        <v>1815</v>
      </c>
      <c r="BM270" s="190" t="s">
        <v>1816</v>
      </c>
    </row>
    <row r="271" s="2" customFormat="1">
      <c r="A271" s="37"/>
      <c r="B271" s="38"/>
      <c r="C271" s="37"/>
      <c r="D271" s="192" t="s">
        <v>167</v>
      </c>
      <c r="E271" s="37"/>
      <c r="F271" s="193" t="s">
        <v>1814</v>
      </c>
      <c r="G271" s="37"/>
      <c r="H271" s="37"/>
      <c r="I271" s="194"/>
      <c r="J271" s="37"/>
      <c r="K271" s="37"/>
      <c r="L271" s="38"/>
      <c r="M271" s="195"/>
      <c r="N271" s="196"/>
      <c r="O271" s="76"/>
      <c r="P271" s="76"/>
      <c r="Q271" s="76"/>
      <c r="R271" s="76"/>
      <c r="S271" s="76"/>
      <c r="T271" s="77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8" t="s">
        <v>167</v>
      </c>
      <c r="AU271" s="18" t="s">
        <v>89</v>
      </c>
    </row>
    <row r="272" s="12" customFormat="1" ht="25.92" customHeight="1">
      <c r="A272" s="12"/>
      <c r="B272" s="165"/>
      <c r="C272" s="12"/>
      <c r="D272" s="166" t="s">
        <v>81</v>
      </c>
      <c r="E272" s="167" t="s">
        <v>157</v>
      </c>
      <c r="F272" s="167" t="s">
        <v>158</v>
      </c>
      <c r="G272" s="12"/>
      <c r="H272" s="12"/>
      <c r="I272" s="168"/>
      <c r="J272" s="169">
        <f>BK272</f>
        <v>0</v>
      </c>
      <c r="K272" s="12"/>
      <c r="L272" s="165"/>
      <c r="M272" s="170"/>
      <c r="N272" s="171"/>
      <c r="O272" s="171"/>
      <c r="P272" s="172">
        <f>SUM(P273:P288)</f>
        <v>0</v>
      </c>
      <c r="Q272" s="171"/>
      <c r="R272" s="172">
        <f>SUM(R273:R288)</f>
        <v>0</v>
      </c>
      <c r="S272" s="171"/>
      <c r="T272" s="173">
        <f>SUM(T273:T288)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166" t="s">
        <v>159</v>
      </c>
      <c r="AT272" s="174" t="s">
        <v>81</v>
      </c>
      <c r="AU272" s="174" t="s">
        <v>82</v>
      </c>
      <c r="AY272" s="166" t="s">
        <v>160</v>
      </c>
      <c r="BK272" s="175">
        <f>SUM(BK273:BK288)</f>
        <v>0</v>
      </c>
    </row>
    <row r="273" s="2" customFormat="1" ht="16.5" customHeight="1">
      <c r="A273" s="37"/>
      <c r="B273" s="178"/>
      <c r="C273" s="179" t="s">
        <v>686</v>
      </c>
      <c r="D273" s="179" t="s">
        <v>162</v>
      </c>
      <c r="E273" s="180" t="s">
        <v>1589</v>
      </c>
      <c r="F273" s="181" t="s">
        <v>1590</v>
      </c>
      <c r="G273" s="182" t="s">
        <v>1591</v>
      </c>
      <c r="H273" s="183">
        <v>8</v>
      </c>
      <c r="I273" s="184"/>
      <c r="J273" s="185">
        <f>ROUND(I273*H273,2)</f>
        <v>0</v>
      </c>
      <c r="K273" s="181" t="s">
        <v>1</v>
      </c>
      <c r="L273" s="38"/>
      <c r="M273" s="186" t="s">
        <v>1</v>
      </c>
      <c r="N273" s="187" t="s">
        <v>47</v>
      </c>
      <c r="O273" s="76"/>
      <c r="P273" s="188">
        <f>O273*H273</f>
        <v>0</v>
      </c>
      <c r="Q273" s="188">
        <v>0</v>
      </c>
      <c r="R273" s="188">
        <f>Q273*H273</f>
        <v>0</v>
      </c>
      <c r="S273" s="188">
        <v>0</v>
      </c>
      <c r="T273" s="189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190" t="s">
        <v>296</v>
      </c>
      <c r="AT273" s="190" t="s">
        <v>162</v>
      </c>
      <c r="AU273" s="190" t="s">
        <v>89</v>
      </c>
      <c r="AY273" s="18" t="s">
        <v>160</v>
      </c>
      <c r="BE273" s="191">
        <f>IF(N273="základní",J273,0)</f>
        <v>0</v>
      </c>
      <c r="BF273" s="191">
        <f>IF(N273="snížená",J273,0)</f>
        <v>0</v>
      </c>
      <c r="BG273" s="191">
        <f>IF(N273="zákl. přenesená",J273,0)</f>
        <v>0</v>
      </c>
      <c r="BH273" s="191">
        <f>IF(N273="sníž. přenesená",J273,0)</f>
        <v>0</v>
      </c>
      <c r="BI273" s="191">
        <f>IF(N273="nulová",J273,0)</f>
        <v>0</v>
      </c>
      <c r="BJ273" s="18" t="s">
        <v>89</v>
      </c>
      <c r="BK273" s="191">
        <f>ROUND(I273*H273,2)</f>
        <v>0</v>
      </c>
      <c r="BL273" s="18" t="s">
        <v>296</v>
      </c>
      <c r="BM273" s="190" t="s">
        <v>1817</v>
      </c>
    </row>
    <row r="274" s="2" customFormat="1">
      <c r="A274" s="37"/>
      <c r="B274" s="38"/>
      <c r="C274" s="37"/>
      <c r="D274" s="192" t="s">
        <v>167</v>
      </c>
      <c r="E274" s="37"/>
      <c r="F274" s="193" t="s">
        <v>1590</v>
      </c>
      <c r="G274" s="37"/>
      <c r="H274" s="37"/>
      <c r="I274" s="194"/>
      <c r="J274" s="37"/>
      <c r="K274" s="37"/>
      <c r="L274" s="38"/>
      <c r="M274" s="195"/>
      <c r="N274" s="196"/>
      <c r="O274" s="76"/>
      <c r="P274" s="76"/>
      <c r="Q274" s="76"/>
      <c r="R274" s="76"/>
      <c r="S274" s="76"/>
      <c r="T274" s="77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8" t="s">
        <v>167</v>
      </c>
      <c r="AU274" s="18" t="s">
        <v>89</v>
      </c>
    </row>
    <row r="275" s="2" customFormat="1" ht="24.15" customHeight="1">
      <c r="A275" s="37"/>
      <c r="B275" s="178"/>
      <c r="C275" s="179" t="s">
        <v>693</v>
      </c>
      <c r="D275" s="179" t="s">
        <v>162</v>
      </c>
      <c r="E275" s="180" t="s">
        <v>1594</v>
      </c>
      <c r="F275" s="181" t="s">
        <v>1595</v>
      </c>
      <c r="G275" s="182" t="s">
        <v>1591</v>
      </c>
      <c r="H275" s="183">
        <v>4</v>
      </c>
      <c r="I275" s="184"/>
      <c r="J275" s="185">
        <f>ROUND(I275*H275,2)</f>
        <v>0</v>
      </c>
      <c r="K275" s="181" t="s">
        <v>1</v>
      </c>
      <c r="L275" s="38"/>
      <c r="M275" s="186" t="s">
        <v>1</v>
      </c>
      <c r="N275" s="187" t="s">
        <v>47</v>
      </c>
      <c r="O275" s="76"/>
      <c r="P275" s="188">
        <f>O275*H275</f>
        <v>0</v>
      </c>
      <c r="Q275" s="188">
        <v>0</v>
      </c>
      <c r="R275" s="188">
        <f>Q275*H275</f>
        <v>0</v>
      </c>
      <c r="S275" s="188">
        <v>0</v>
      </c>
      <c r="T275" s="189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190" t="s">
        <v>296</v>
      </c>
      <c r="AT275" s="190" t="s">
        <v>162</v>
      </c>
      <c r="AU275" s="190" t="s">
        <v>89</v>
      </c>
      <c r="AY275" s="18" t="s">
        <v>160</v>
      </c>
      <c r="BE275" s="191">
        <f>IF(N275="základní",J275,0)</f>
        <v>0</v>
      </c>
      <c r="BF275" s="191">
        <f>IF(N275="snížená",J275,0)</f>
        <v>0</v>
      </c>
      <c r="BG275" s="191">
        <f>IF(N275="zákl. přenesená",J275,0)</f>
        <v>0</v>
      </c>
      <c r="BH275" s="191">
        <f>IF(N275="sníž. přenesená",J275,0)</f>
        <v>0</v>
      </c>
      <c r="BI275" s="191">
        <f>IF(N275="nulová",J275,0)</f>
        <v>0</v>
      </c>
      <c r="BJ275" s="18" t="s">
        <v>89</v>
      </c>
      <c r="BK275" s="191">
        <f>ROUND(I275*H275,2)</f>
        <v>0</v>
      </c>
      <c r="BL275" s="18" t="s">
        <v>296</v>
      </c>
      <c r="BM275" s="190" t="s">
        <v>1818</v>
      </c>
    </row>
    <row r="276" s="2" customFormat="1">
      <c r="A276" s="37"/>
      <c r="B276" s="38"/>
      <c r="C276" s="37"/>
      <c r="D276" s="192" t="s">
        <v>167</v>
      </c>
      <c r="E276" s="37"/>
      <c r="F276" s="193" t="s">
        <v>1595</v>
      </c>
      <c r="G276" s="37"/>
      <c r="H276" s="37"/>
      <c r="I276" s="194"/>
      <c r="J276" s="37"/>
      <c r="K276" s="37"/>
      <c r="L276" s="38"/>
      <c r="M276" s="195"/>
      <c r="N276" s="196"/>
      <c r="O276" s="76"/>
      <c r="P276" s="76"/>
      <c r="Q276" s="76"/>
      <c r="R276" s="76"/>
      <c r="S276" s="76"/>
      <c r="T276" s="77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8" t="s">
        <v>167</v>
      </c>
      <c r="AU276" s="18" t="s">
        <v>89</v>
      </c>
    </row>
    <row r="277" s="2" customFormat="1" ht="16.5" customHeight="1">
      <c r="A277" s="37"/>
      <c r="B277" s="178"/>
      <c r="C277" s="179" t="s">
        <v>701</v>
      </c>
      <c r="D277" s="179" t="s">
        <v>162</v>
      </c>
      <c r="E277" s="180" t="s">
        <v>1598</v>
      </c>
      <c r="F277" s="181" t="s">
        <v>1599</v>
      </c>
      <c r="G277" s="182" t="s">
        <v>1591</v>
      </c>
      <c r="H277" s="183">
        <v>8</v>
      </c>
      <c r="I277" s="184"/>
      <c r="J277" s="185">
        <f>ROUND(I277*H277,2)</f>
        <v>0</v>
      </c>
      <c r="K277" s="181" t="s">
        <v>1</v>
      </c>
      <c r="L277" s="38"/>
      <c r="M277" s="186" t="s">
        <v>1</v>
      </c>
      <c r="N277" s="187" t="s">
        <v>47</v>
      </c>
      <c r="O277" s="76"/>
      <c r="P277" s="188">
        <f>O277*H277</f>
        <v>0</v>
      </c>
      <c r="Q277" s="188">
        <v>0</v>
      </c>
      <c r="R277" s="188">
        <f>Q277*H277</f>
        <v>0</v>
      </c>
      <c r="S277" s="188">
        <v>0</v>
      </c>
      <c r="T277" s="189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190" t="s">
        <v>296</v>
      </c>
      <c r="AT277" s="190" t="s">
        <v>162</v>
      </c>
      <c r="AU277" s="190" t="s">
        <v>89</v>
      </c>
      <c r="AY277" s="18" t="s">
        <v>160</v>
      </c>
      <c r="BE277" s="191">
        <f>IF(N277="základní",J277,0)</f>
        <v>0</v>
      </c>
      <c r="BF277" s="191">
        <f>IF(N277="snížená",J277,0)</f>
        <v>0</v>
      </c>
      <c r="BG277" s="191">
        <f>IF(N277="zákl. přenesená",J277,0)</f>
        <v>0</v>
      </c>
      <c r="BH277" s="191">
        <f>IF(N277="sníž. přenesená",J277,0)</f>
        <v>0</v>
      </c>
      <c r="BI277" s="191">
        <f>IF(N277="nulová",J277,0)</f>
        <v>0</v>
      </c>
      <c r="BJ277" s="18" t="s">
        <v>89</v>
      </c>
      <c r="BK277" s="191">
        <f>ROUND(I277*H277,2)</f>
        <v>0</v>
      </c>
      <c r="BL277" s="18" t="s">
        <v>296</v>
      </c>
      <c r="BM277" s="190" t="s">
        <v>1819</v>
      </c>
    </row>
    <row r="278" s="2" customFormat="1">
      <c r="A278" s="37"/>
      <c r="B278" s="38"/>
      <c r="C278" s="37"/>
      <c r="D278" s="192" t="s">
        <v>167</v>
      </c>
      <c r="E278" s="37"/>
      <c r="F278" s="193" t="s">
        <v>1599</v>
      </c>
      <c r="G278" s="37"/>
      <c r="H278" s="37"/>
      <c r="I278" s="194"/>
      <c r="J278" s="37"/>
      <c r="K278" s="37"/>
      <c r="L278" s="38"/>
      <c r="M278" s="195"/>
      <c r="N278" s="196"/>
      <c r="O278" s="76"/>
      <c r="P278" s="76"/>
      <c r="Q278" s="76"/>
      <c r="R278" s="76"/>
      <c r="S278" s="76"/>
      <c r="T278" s="77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8" t="s">
        <v>167</v>
      </c>
      <c r="AU278" s="18" t="s">
        <v>89</v>
      </c>
    </row>
    <row r="279" s="2" customFormat="1" ht="21.75" customHeight="1">
      <c r="A279" s="37"/>
      <c r="B279" s="178"/>
      <c r="C279" s="179" t="s">
        <v>712</v>
      </c>
      <c r="D279" s="179" t="s">
        <v>162</v>
      </c>
      <c r="E279" s="180" t="s">
        <v>1603</v>
      </c>
      <c r="F279" s="181" t="s">
        <v>1820</v>
      </c>
      <c r="G279" s="182" t="s">
        <v>1591</v>
      </c>
      <c r="H279" s="183">
        <v>20</v>
      </c>
      <c r="I279" s="184"/>
      <c r="J279" s="185">
        <f>ROUND(I279*H279,2)</f>
        <v>0</v>
      </c>
      <c r="K279" s="181" t="s">
        <v>1</v>
      </c>
      <c r="L279" s="38"/>
      <c r="M279" s="186" t="s">
        <v>1</v>
      </c>
      <c r="N279" s="187" t="s">
        <v>47</v>
      </c>
      <c r="O279" s="76"/>
      <c r="P279" s="188">
        <f>O279*H279</f>
        <v>0</v>
      </c>
      <c r="Q279" s="188">
        <v>0</v>
      </c>
      <c r="R279" s="188">
        <f>Q279*H279</f>
        <v>0</v>
      </c>
      <c r="S279" s="188">
        <v>0</v>
      </c>
      <c r="T279" s="189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190" t="s">
        <v>296</v>
      </c>
      <c r="AT279" s="190" t="s">
        <v>162</v>
      </c>
      <c r="AU279" s="190" t="s">
        <v>89</v>
      </c>
      <c r="AY279" s="18" t="s">
        <v>160</v>
      </c>
      <c r="BE279" s="191">
        <f>IF(N279="základní",J279,0)</f>
        <v>0</v>
      </c>
      <c r="BF279" s="191">
        <f>IF(N279="snížená",J279,0)</f>
        <v>0</v>
      </c>
      <c r="BG279" s="191">
        <f>IF(N279="zákl. přenesená",J279,0)</f>
        <v>0</v>
      </c>
      <c r="BH279" s="191">
        <f>IF(N279="sníž. přenesená",J279,0)</f>
        <v>0</v>
      </c>
      <c r="BI279" s="191">
        <f>IF(N279="nulová",J279,0)</f>
        <v>0</v>
      </c>
      <c r="BJ279" s="18" t="s">
        <v>89</v>
      </c>
      <c r="BK279" s="191">
        <f>ROUND(I279*H279,2)</f>
        <v>0</v>
      </c>
      <c r="BL279" s="18" t="s">
        <v>296</v>
      </c>
      <c r="BM279" s="190" t="s">
        <v>1821</v>
      </c>
    </row>
    <row r="280" s="2" customFormat="1">
      <c r="A280" s="37"/>
      <c r="B280" s="38"/>
      <c r="C280" s="37"/>
      <c r="D280" s="192" t="s">
        <v>167</v>
      </c>
      <c r="E280" s="37"/>
      <c r="F280" s="193" t="s">
        <v>1820</v>
      </c>
      <c r="G280" s="37"/>
      <c r="H280" s="37"/>
      <c r="I280" s="194"/>
      <c r="J280" s="37"/>
      <c r="K280" s="37"/>
      <c r="L280" s="38"/>
      <c r="M280" s="195"/>
      <c r="N280" s="196"/>
      <c r="O280" s="76"/>
      <c r="P280" s="76"/>
      <c r="Q280" s="76"/>
      <c r="R280" s="76"/>
      <c r="S280" s="76"/>
      <c r="T280" s="77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8" t="s">
        <v>167</v>
      </c>
      <c r="AU280" s="18" t="s">
        <v>89</v>
      </c>
    </row>
    <row r="281" s="2" customFormat="1" ht="16.5" customHeight="1">
      <c r="A281" s="37"/>
      <c r="B281" s="178"/>
      <c r="C281" s="179" t="s">
        <v>717</v>
      </c>
      <c r="D281" s="179" t="s">
        <v>162</v>
      </c>
      <c r="E281" s="180" t="s">
        <v>1607</v>
      </c>
      <c r="F281" s="181" t="s">
        <v>1608</v>
      </c>
      <c r="G281" s="182" t="s">
        <v>1591</v>
      </c>
      <c r="H281" s="183">
        <v>4</v>
      </c>
      <c r="I281" s="184"/>
      <c r="J281" s="185">
        <f>ROUND(I281*H281,2)</f>
        <v>0</v>
      </c>
      <c r="K281" s="181" t="s">
        <v>1</v>
      </c>
      <c r="L281" s="38"/>
      <c r="M281" s="186" t="s">
        <v>1</v>
      </c>
      <c r="N281" s="187" t="s">
        <v>47</v>
      </c>
      <c r="O281" s="76"/>
      <c r="P281" s="188">
        <f>O281*H281</f>
        <v>0</v>
      </c>
      <c r="Q281" s="188">
        <v>0</v>
      </c>
      <c r="R281" s="188">
        <f>Q281*H281</f>
        <v>0</v>
      </c>
      <c r="S281" s="188">
        <v>0</v>
      </c>
      <c r="T281" s="189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190" t="s">
        <v>296</v>
      </c>
      <c r="AT281" s="190" t="s">
        <v>162</v>
      </c>
      <c r="AU281" s="190" t="s">
        <v>89</v>
      </c>
      <c r="AY281" s="18" t="s">
        <v>160</v>
      </c>
      <c r="BE281" s="191">
        <f>IF(N281="základní",J281,0)</f>
        <v>0</v>
      </c>
      <c r="BF281" s="191">
        <f>IF(N281="snížená",J281,0)</f>
        <v>0</v>
      </c>
      <c r="BG281" s="191">
        <f>IF(N281="zákl. přenesená",J281,0)</f>
        <v>0</v>
      </c>
      <c r="BH281" s="191">
        <f>IF(N281="sníž. přenesená",J281,0)</f>
        <v>0</v>
      </c>
      <c r="BI281" s="191">
        <f>IF(N281="nulová",J281,0)</f>
        <v>0</v>
      </c>
      <c r="BJ281" s="18" t="s">
        <v>89</v>
      </c>
      <c r="BK281" s="191">
        <f>ROUND(I281*H281,2)</f>
        <v>0</v>
      </c>
      <c r="BL281" s="18" t="s">
        <v>296</v>
      </c>
      <c r="BM281" s="190" t="s">
        <v>1822</v>
      </c>
    </row>
    <row r="282" s="2" customFormat="1">
      <c r="A282" s="37"/>
      <c r="B282" s="38"/>
      <c r="C282" s="37"/>
      <c r="D282" s="192" t="s">
        <v>167</v>
      </c>
      <c r="E282" s="37"/>
      <c r="F282" s="193" t="s">
        <v>1608</v>
      </c>
      <c r="G282" s="37"/>
      <c r="H282" s="37"/>
      <c r="I282" s="194"/>
      <c r="J282" s="37"/>
      <c r="K282" s="37"/>
      <c r="L282" s="38"/>
      <c r="M282" s="195"/>
      <c r="N282" s="196"/>
      <c r="O282" s="76"/>
      <c r="P282" s="76"/>
      <c r="Q282" s="76"/>
      <c r="R282" s="76"/>
      <c r="S282" s="76"/>
      <c r="T282" s="77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8" t="s">
        <v>167</v>
      </c>
      <c r="AU282" s="18" t="s">
        <v>89</v>
      </c>
    </row>
    <row r="283" s="2" customFormat="1" ht="16.5" customHeight="1">
      <c r="A283" s="37"/>
      <c r="B283" s="178"/>
      <c r="C283" s="179" t="s">
        <v>722</v>
      </c>
      <c r="D283" s="179" t="s">
        <v>162</v>
      </c>
      <c r="E283" s="180" t="s">
        <v>1612</v>
      </c>
      <c r="F283" s="181" t="s">
        <v>1613</v>
      </c>
      <c r="G283" s="182" t="s">
        <v>1591</v>
      </c>
      <c r="H283" s="183">
        <v>8</v>
      </c>
      <c r="I283" s="184"/>
      <c r="J283" s="185">
        <f>ROUND(I283*H283,2)</f>
        <v>0</v>
      </c>
      <c r="K283" s="181" t="s">
        <v>1</v>
      </c>
      <c r="L283" s="38"/>
      <c r="M283" s="186" t="s">
        <v>1</v>
      </c>
      <c r="N283" s="187" t="s">
        <v>47</v>
      </c>
      <c r="O283" s="76"/>
      <c r="P283" s="188">
        <f>O283*H283</f>
        <v>0</v>
      </c>
      <c r="Q283" s="188">
        <v>0</v>
      </c>
      <c r="R283" s="188">
        <f>Q283*H283</f>
        <v>0</v>
      </c>
      <c r="S283" s="188">
        <v>0</v>
      </c>
      <c r="T283" s="189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190" t="s">
        <v>296</v>
      </c>
      <c r="AT283" s="190" t="s">
        <v>162</v>
      </c>
      <c r="AU283" s="190" t="s">
        <v>89</v>
      </c>
      <c r="AY283" s="18" t="s">
        <v>160</v>
      </c>
      <c r="BE283" s="191">
        <f>IF(N283="základní",J283,0)</f>
        <v>0</v>
      </c>
      <c r="BF283" s="191">
        <f>IF(N283="snížená",J283,0)</f>
        <v>0</v>
      </c>
      <c r="BG283" s="191">
        <f>IF(N283="zákl. přenesená",J283,0)</f>
        <v>0</v>
      </c>
      <c r="BH283" s="191">
        <f>IF(N283="sníž. přenesená",J283,0)</f>
        <v>0</v>
      </c>
      <c r="BI283" s="191">
        <f>IF(N283="nulová",J283,0)</f>
        <v>0</v>
      </c>
      <c r="BJ283" s="18" t="s">
        <v>89</v>
      </c>
      <c r="BK283" s="191">
        <f>ROUND(I283*H283,2)</f>
        <v>0</v>
      </c>
      <c r="BL283" s="18" t="s">
        <v>296</v>
      </c>
      <c r="BM283" s="190" t="s">
        <v>1823</v>
      </c>
    </row>
    <row r="284" s="2" customFormat="1">
      <c r="A284" s="37"/>
      <c r="B284" s="38"/>
      <c r="C284" s="37"/>
      <c r="D284" s="192" t="s">
        <v>167</v>
      </c>
      <c r="E284" s="37"/>
      <c r="F284" s="193" t="s">
        <v>1615</v>
      </c>
      <c r="G284" s="37"/>
      <c r="H284" s="37"/>
      <c r="I284" s="194"/>
      <c r="J284" s="37"/>
      <c r="K284" s="37"/>
      <c r="L284" s="38"/>
      <c r="M284" s="195"/>
      <c r="N284" s="196"/>
      <c r="O284" s="76"/>
      <c r="P284" s="76"/>
      <c r="Q284" s="76"/>
      <c r="R284" s="76"/>
      <c r="S284" s="76"/>
      <c r="T284" s="77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8" t="s">
        <v>167</v>
      </c>
      <c r="AU284" s="18" t="s">
        <v>89</v>
      </c>
    </row>
    <row r="285" s="2" customFormat="1" ht="24.15" customHeight="1">
      <c r="A285" s="37"/>
      <c r="B285" s="178"/>
      <c r="C285" s="179" t="s">
        <v>726</v>
      </c>
      <c r="D285" s="179" t="s">
        <v>162</v>
      </c>
      <c r="E285" s="180" t="s">
        <v>1617</v>
      </c>
      <c r="F285" s="181" t="s">
        <v>1824</v>
      </c>
      <c r="G285" s="182" t="s">
        <v>1591</v>
      </c>
      <c r="H285" s="183">
        <v>12</v>
      </c>
      <c r="I285" s="184"/>
      <c r="J285" s="185">
        <f>ROUND(I285*H285,2)</f>
        <v>0</v>
      </c>
      <c r="K285" s="181" t="s">
        <v>1</v>
      </c>
      <c r="L285" s="38"/>
      <c r="M285" s="186" t="s">
        <v>1</v>
      </c>
      <c r="N285" s="187" t="s">
        <v>47</v>
      </c>
      <c r="O285" s="76"/>
      <c r="P285" s="188">
        <f>O285*H285</f>
        <v>0</v>
      </c>
      <c r="Q285" s="188">
        <v>0</v>
      </c>
      <c r="R285" s="188">
        <f>Q285*H285</f>
        <v>0</v>
      </c>
      <c r="S285" s="188">
        <v>0</v>
      </c>
      <c r="T285" s="189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190" t="s">
        <v>296</v>
      </c>
      <c r="AT285" s="190" t="s">
        <v>162</v>
      </c>
      <c r="AU285" s="190" t="s">
        <v>89</v>
      </c>
      <c r="AY285" s="18" t="s">
        <v>160</v>
      </c>
      <c r="BE285" s="191">
        <f>IF(N285="základní",J285,0)</f>
        <v>0</v>
      </c>
      <c r="BF285" s="191">
        <f>IF(N285="snížená",J285,0)</f>
        <v>0</v>
      </c>
      <c r="BG285" s="191">
        <f>IF(N285="zákl. přenesená",J285,0)</f>
        <v>0</v>
      </c>
      <c r="BH285" s="191">
        <f>IF(N285="sníž. přenesená",J285,0)</f>
        <v>0</v>
      </c>
      <c r="BI285" s="191">
        <f>IF(N285="nulová",J285,0)</f>
        <v>0</v>
      </c>
      <c r="BJ285" s="18" t="s">
        <v>89</v>
      </c>
      <c r="BK285" s="191">
        <f>ROUND(I285*H285,2)</f>
        <v>0</v>
      </c>
      <c r="BL285" s="18" t="s">
        <v>296</v>
      </c>
      <c r="BM285" s="190" t="s">
        <v>1825</v>
      </c>
    </row>
    <row r="286" s="2" customFormat="1">
      <c r="A286" s="37"/>
      <c r="B286" s="38"/>
      <c r="C286" s="37"/>
      <c r="D286" s="192" t="s">
        <v>167</v>
      </c>
      <c r="E286" s="37"/>
      <c r="F286" s="193" t="s">
        <v>1824</v>
      </c>
      <c r="G286" s="37"/>
      <c r="H286" s="37"/>
      <c r="I286" s="194"/>
      <c r="J286" s="37"/>
      <c r="K286" s="37"/>
      <c r="L286" s="38"/>
      <c r="M286" s="195"/>
      <c r="N286" s="196"/>
      <c r="O286" s="76"/>
      <c r="P286" s="76"/>
      <c r="Q286" s="76"/>
      <c r="R286" s="76"/>
      <c r="S286" s="76"/>
      <c r="T286" s="77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8" t="s">
        <v>167</v>
      </c>
      <c r="AU286" s="18" t="s">
        <v>89</v>
      </c>
    </row>
    <row r="287" s="2" customFormat="1" ht="16.5" customHeight="1">
      <c r="A287" s="37"/>
      <c r="B287" s="178"/>
      <c r="C287" s="179" t="s">
        <v>730</v>
      </c>
      <c r="D287" s="179" t="s">
        <v>162</v>
      </c>
      <c r="E287" s="180" t="s">
        <v>1826</v>
      </c>
      <c r="F287" s="181" t="s">
        <v>1827</v>
      </c>
      <c r="G287" s="182" t="s">
        <v>165</v>
      </c>
      <c r="H287" s="183">
        <v>1</v>
      </c>
      <c r="I287" s="184"/>
      <c r="J287" s="185">
        <f>ROUND(I287*H287,2)</f>
        <v>0</v>
      </c>
      <c r="K287" s="181" t="s">
        <v>1</v>
      </c>
      <c r="L287" s="38"/>
      <c r="M287" s="186" t="s">
        <v>1</v>
      </c>
      <c r="N287" s="187" t="s">
        <v>47</v>
      </c>
      <c r="O287" s="76"/>
      <c r="P287" s="188">
        <f>O287*H287</f>
        <v>0</v>
      </c>
      <c r="Q287" s="188">
        <v>0</v>
      </c>
      <c r="R287" s="188">
        <f>Q287*H287</f>
        <v>0</v>
      </c>
      <c r="S287" s="188">
        <v>0</v>
      </c>
      <c r="T287" s="189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190" t="s">
        <v>1815</v>
      </c>
      <c r="AT287" s="190" t="s">
        <v>162</v>
      </c>
      <c r="AU287" s="190" t="s">
        <v>89</v>
      </c>
      <c r="AY287" s="18" t="s">
        <v>160</v>
      </c>
      <c r="BE287" s="191">
        <f>IF(N287="základní",J287,0)</f>
        <v>0</v>
      </c>
      <c r="BF287" s="191">
        <f>IF(N287="snížená",J287,0)</f>
        <v>0</v>
      </c>
      <c r="BG287" s="191">
        <f>IF(N287="zákl. přenesená",J287,0)</f>
        <v>0</v>
      </c>
      <c r="BH287" s="191">
        <f>IF(N287="sníž. přenesená",J287,0)</f>
        <v>0</v>
      </c>
      <c r="BI287" s="191">
        <f>IF(N287="nulová",J287,0)</f>
        <v>0</v>
      </c>
      <c r="BJ287" s="18" t="s">
        <v>89</v>
      </c>
      <c r="BK287" s="191">
        <f>ROUND(I287*H287,2)</f>
        <v>0</v>
      </c>
      <c r="BL287" s="18" t="s">
        <v>1815</v>
      </c>
      <c r="BM287" s="190" t="s">
        <v>1828</v>
      </c>
    </row>
    <row r="288" s="2" customFormat="1">
      <c r="A288" s="37"/>
      <c r="B288" s="38"/>
      <c r="C288" s="37"/>
      <c r="D288" s="192" t="s">
        <v>167</v>
      </c>
      <c r="E288" s="37"/>
      <c r="F288" s="193" t="s">
        <v>1829</v>
      </c>
      <c r="G288" s="37"/>
      <c r="H288" s="37"/>
      <c r="I288" s="194"/>
      <c r="J288" s="37"/>
      <c r="K288" s="37"/>
      <c r="L288" s="38"/>
      <c r="M288" s="197"/>
      <c r="N288" s="198"/>
      <c r="O288" s="199"/>
      <c r="P288" s="199"/>
      <c r="Q288" s="199"/>
      <c r="R288" s="199"/>
      <c r="S288" s="199"/>
      <c r="T288" s="200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8" t="s">
        <v>167</v>
      </c>
      <c r="AU288" s="18" t="s">
        <v>89</v>
      </c>
    </row>
    <row r="289" s="2" customFormat="1" ht="6.96" customHeight="1">
      <c r="A289" s="37"/>
      <c r="B289" s="59"/>
      <c r="C289" s="60"/>
      <c r="D289" s="60"/>
      <c r="E289" s="60"/>
      <c r="F289" s="60"/>
      <c r="G289" s="60"/>
      <c r="H289" s="60"/>
      <c r="I289" s="60"/>
      <c r="J289" s="60"/>
      <c r="K289" s="60"/>
      <c r="L289" s="38"/>
      <c r="M289" s="37"/>
      <c r="O289" s="37"/>
      <c r="P289" s="37"/>
      <c r="Q289" s="37"/>
      <c r="R289" s="37"/>
      <c r="S289" s="37"/>
      <c r="T289" s="37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</row>
  </sheetData>
  <autoFilter ref="C131:K28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0:H120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114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91</v>
      </c>
    </row>
    <row r="4" s="1" customFormat="1" ht="24.96" customHeight="1">
      <c r="B4" s="21"/>
      <c r="D4" s="22" t="s">
        <v>131</v>
      </c>
      <c r="L4" s="21"/>
      <c r="M4" s="12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6.25" customHeight="1">
      <c r="B7" s="21"/>
      <c r="E7" s="128" t="str">
        <f>'Rekapitulace stavby'!K6</f>
        <v>SOŠ, SOU a ZŠ Třešť - oprava kotelny a rozvodů ÚT na hlavní budově v Černovicích</v>
      </c>
      <c r="F7" s="31"/>
      <c r="G7" s="31"/>
      <c r="H7" s="31"/>
      <c r="L7" s="21"/>
    </row>
    <row r="8" s="1" customFormat="1" ht="12" customHeight="1">
      <c r="B8" s="21"/>
      <c r="D8" s="31" t="s">
        <v>132</v>
      </c>
      <c r="L8" s="21"/>
    </row>
    <row r="9" s="2" customFormat="1" ht="16.5" customHeight="1">
      <c r="A9" s="37"/>
      <c r="B9" s="38"/>
      <c r="C9" s="37"/>
      <c r="D9" s="37"/>
      <c r="E9" s="128" t="s">
        <v>228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134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1830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19</v>
      </c>
      <c r="G13" s="37"/>
      <c r="H13" s="37"/>
      <c r="I13" s="31" t="s">
        <v>20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21</v>
      </c>
      <c r="E14" s="37"/>
      <c r="F14" s="26" t="s">
        <v>22</v>
      </c>
      <c r="G14" s="37"/>
      <c r="H14" s="37"/>
      <c r="I14" s="31" t="s">
        <v>23</v>
      </c>
      <c r="J14" s="68" t="str">
        <f>'Rekapitulace stavby'!AN8</f>
        <v>28. 4. 2023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25</v>
      </c>
      <c r="E16" s="37"/>
      <c r="F16" s="37"/>
      <c r="G16" s="37"/>
      <c r="H16" s="37"/>
      <c r="I16" s="31" t="s">
        <v>26</v>
      </c>
      <c r="J16" s="26" t="s">
        <v>27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28</v>
      </c>
      <c r="F17" s="37"/>
      <c r="G17" s="37"/>
      <c r="H17" s="37"/>
      <c r="I17" s="31" t="s">
        <v>29</v>
      </c>
      <c r="J17" s="26" t="s">
        <v>30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31</v>
      </c>
      <c r="E19" s="37"/>
      <c r="F19" s="37"/>
      <c r="G19" s="37"/>
      <c r="H19" s="37"/>
      <c r="I19" s="31" t="s">
        <v>26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29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33</v>
      </c>
      <c r="E22" s="37"/>
      <c r="F22" s="37"/>
      <c r="G22" s="37"/>
      <c r="H22" s="37"/>
      <c r="I22" s="31" t="s">
        <v>26</v>
      </c>
      <c r="J22" s="26" t="s">
        <v>34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35</v>
      </c>
      <c r="F23" s="37"/>
      <c r="G23" s="37"/>
      <c r="H23" s="37"/>
      <c r="I23" s="31" t="s">
        <v>29</v>
      </c>
      <c r="J23" s="26" t="s">
        <v>36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38</v>
      </c>
      <c r="E25" s="37"/>
      <c r="F25" s="37"/>
      <c r="G25" s="37"/>
      <c r="H25" s="37"/>
      <c r="I25" s="31" t="s">
        <v>26</v>
      </c>
      <c r="J25" s="26" t="str">
        <f>IF('Rekapitulace stavby'!AN19="","",'Rekapitulace stavby'!AN19)</f>
        <v/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tr">
        <f>IF('Rekapitulace stavby'!E20="","",'Rekapitulace stavby'!E20)</f>
        <v xml:space="preserve"> </v>
      </c>
      <c r="F26" s="37"/>
      <c r="G26" s="37"/>
      <c r="H26" s="37"/>
      <c r="I26" s="31" t="s">
        <v>29</v>
      </c>
      <c r="J26" s="26" t="str">
        <f>IF('Rekapitulace stavby'!AN20="","",'Rekapitulace stavby'!AN20)</f>
        <v/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40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262.5" customHeight="1">
      <c r="A29" s="129"/>
      <c r="B29" s="130"/>
      <c r="C29" s="129"/>
      <c r="D29" s="129"/>
      <c r="E29" s="35" t="s">
        <v>1831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2" t="s">
        <v>42</v>
      </c>
      <c r="E32" s="37"/>
      <c r="F32" s="37"/>
      <c r="G32" s="37"/>
      <c r="H32" s="37"/>
      <c r="I32" s="37"/>
      <c r="J32" s="95">
        <f>ROUND(J123,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44</v>
      </c>
      <c r="G34" s="37"/>
      <c r="H34" s="37"/>
      <c r="I34" s="42" t="s">
        <v>43</v>
      </c>
      <c r="J34" s="42" t="s">
        <v>45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3" t="s">
        <v>46</v>
      </c>
      <c r="E35" s="31" t="s">
        <v>47</v>
      </c>
      <c r="F35" s="134">
        <f>ROUND((SUM(BE123:BE166)),  2)</f>
        <v>0</v>
      </c>
      <c r="G35" s="37"/>
      <c r="H35" s="37"/>
      <c r="I35" s="135">
        <v>0.20999999999999999</v>
      </c>
      <c r="J35" s="134">
        <f>ROUND(((SUM(BE123:BE166))*I35),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48</v>
      </c>
      <c r="F36" s="134">
        <f>ROUND((SUM(BF123:BF166)),  2)</f>
        <v>0</v>
      </c>
      <c r="G36" s="37"/>
      <c r="H36" s="37"/>
      <c r="I36" s="135">
        <v>0.14999999999999999</v>
      </c>
      <c r="J36" s="134">
        <f>ROUND(((SUM(BF123:BF166))*I36),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49</v>
      </c>
      <c r="F37" s="134">
        <f>ROUND((SUM(BG123:BG166)),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50</v>
      </c>
      <c r="F38" s="134">
        <f>ROUND((SUM(BH123:BH166)),  2)</f>
        <v>0</v>
      </c>
      <c r="G38" s="37"/>
      <c r="H38" s="37"/>
      <c r="I38" s="135">
        <v>0.14999999999999999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51</v>
      </c>
      <c r="F39" s="134">
        <f>ROUND((SUM(BI123:BI166)),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6"/>
      <c r="D41" s="137" t="s">
        <v>52</v>
      </c>
      <c r="E41" s="80"/>
      <c r="F41" s="80"/>
      <c r="G41" s="138" t="s">
        <v>53</v>
      </c>
      <c r="H41" s="139" t="s">
        <v>54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55</v>
      </c>
      <c r="E50" s="56"/>
      <c r="F50" s="56"/>
      <c r="G50" s="55" t="s">
        <v>56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57</v>
      </c>
      <c r="E61" s="40"/>
      <c r="F61" s="142" t="s">
        <v>58</v>
      </c>
      <c r="G61" s="57" t="s">
        <v>57</v>
      </c>
      <c r="H61" s="40"/>
      <c r="I61" s="40"/>
      <c r="J61" s="143" t="s">
        <v>58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59</v>
      </c>
      <c r="E65" s="58"/>
      <c r="F65" s="58"/>
      <c r="G65" s="55" t="s">
        <v>60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57</v>
      </c>
      <c r="E76" s="40"/>
      <c r="F76" s="142" t="s">
        <v>58</v>
      </c>
      <c r="G76" s="57" t="s">
        <v>57</v>
      </c>
      <c r="H76" s="40"/>
      <c r="I76" s="40"/>
      <c r="J76" s="143" t="s">
        <v>58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137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7"/>
      <c r="D85" s="37"/>
      <c r="E85" s="128" t="str">
        <f>E7</f>
        <v>SOŠ, SOU a ZŠ Třešť - oprava kotelny a rozvodů ÚT na hlavní budově v Černovicích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132</v>
      </c>
      <c r="L86" s="21"/>
    </row>
    <row r="87" s="2" customFormat="1" ht="16.5" customHeight="1">
      <c r="A87" s="37"/>
      <c r="B87" s="38"/>
      <c r="C87" s="37"/>
      <c r="D87" s="37"/>
      <c r="E87" s="128" t="s">
        <v>228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134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01B - Zařízení vzduchotechniky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7"/>
      <c r="E91" s="37"/>
      <c r="F91" s="26" t="str">
        <f>F14</f>
        <v>Černovice, Mariánské náměstí</v>
      </c>
      <c r="G91" s="37"/>
      <c r="H91" s="37"/>
      <c r="I91" s="31" t="s">
        <v>23</v>
      </c>
      <c r="J91" s="68" t="str">
        <f>IF(J14="","",J14)</f>
        <v>28. 4. 2023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31" t="s">
        <v>25</v>
      </c>
      <c r="D93" s="37"/>
      <c r="E93" s="37"/>
      <c r="F93" s="26" t="str">
        <f>E17</f>
        <v>Kraj Vysočina</v>
      </c>
      <c r="G93" s="37"/>
      <c r="H93" s="37"/>
      <c r="I93" s="31" t="s">
        <v>33</v>
      </c>
      <c r="J93" s="35" t="str">
        <f>E23</f>
        <v>PROJEKT CENTRUM NOVA s.r.o.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31</v>
      </c>
      <c r="D94" s="37"/>
      <c r="E94" s="37"/>
      <c r="F94" s="26" t="str">
        <f>IF(E20="","",E20)</f>
        <v>Vyplň údaj</v>
      </c>
      <c r="G94" s="37"/>
      <c r="H94" s="37"/>
      <c r="I94" s="31" t="s">
        <v>38</v>
      </c>
      <c r="J94" s="35" t="str">
        <f>E26</f>
        <v xml:space="preserve"> 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138</v>
      </c>
      <c r="D96" s="136"/>
      <c r="E96" s="136"/>
      <c r="F96" s="136"/>
      <c r="G96" s="136"/>
      <c r="H96" s="136"/>
      <c r="I96" s="136"/>
      <c r="J96" s="145" t="s">
        <v>139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140</v>
      </c>
      <c r="D98" s="37"/>
      <c r="E98" s="37"/>
      <c r="F98" s="37"/>
      <c r="G98" s="37"/>
      <c r="H98" s="37"/>
      <c r="I98" s="37"/>
      <c r="J98" s="95">
        <f>J123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141</v>
      </c>
    </row>
    <row r="99" s="9" customFormat="1" ht="24.96" customHeight="1">
      <c r="A99" s="9"/>
      <c r="B99" s="147"/>
      <c r="C99" s="9"/>
      <c r="D99" s="148" t="s">
        <v>235</v>
      </c>
      <c r="E99" s="149"/>
      <c r="F99" s="149"/>
      <c r="G99" s="149"/>
      <c r="H99" s="149"/>
      <c r="I99" s="149"/>
      <c r="J99" s="150">
        <f>J124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1"/>
      <c r="C100" s="10"/>
      <c r="D100" s="152" t="s">
        <v>1832</v>
      </c>
      <c r="E100" s="153"/>
      <c r="F100" s="153"/>
      <c r="G100" s="153"/>
      <c r="H100" s="153"/>
      <c r="I100" s="153"/>
      <c r="J100" s="154">
        <f>J125</f>
        <v>0</v>
      </c>
      <c r="K100" s="10"/>
      <c r="L100" s="15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1"/>
      <c r="C101" s="10"/>
      <c r="D101" s="152" t="s">
        <v>1833</v>
      </c>
      <c r="E101" s="153"/>
      <c r="F101" s="153"/>
      <c r="G101" s="153"/>
      <c r="H101" s="153"/>
      <c r="I101" s="153"/>
      <c r="J101" s="154">
        <f>J154</f>
        <v>0</v>
      </c>
      <c r="K101" s="10"/>
      <c r="L101" s="15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7"/>
      <c r="D102" s="37"/>
      <c r="E102" s="37"/>
      <c r="F102" s="37"/>
      <c r="G102" s="37"/>
      <c r="H102" s="37"/>
      <c r="I102" s="37"/>
      <c r="J102" s="37"/>
      <c r="K102" s="37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144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7"/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6.25" customHeight="1">
      <c r="A111" s="37"/>
      <c r="B111" s="38"/>
      <c r="C111" s="37"/>
      <c r="D111" s="37"/>
      <c r="E111" s="128" t="str">
        <f>E7</f>
        <v>SOŠ, SOU a ZŠ Třešť - oprava kotelny a rozvodů ÚT na hlavní budově v Černovicích</v>
      </c>
      <c r="F111" s="31"/>
      <c r="G111" s="31"/>
      <c r="H111" s="31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1"/>
      <c r="C112" s="31" t="s">
        <v>132</v>
      </c>
      <c r="L112" s="21"/>
    </row>
    <row r="113" s="2" customFormat="1" ht="16.5" customHeight="1">
      <c r="A113" s="37"/>
      <c r="B113" s="38"/>
      <c r="C113" s="37"/>
      <c r="D113" s="37"/>
      <c r="E113" s="128" t="s">
        <v>228</v>
      </c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134</v>
      </c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7"/>
      <c r="D115" s="37"/>
      <c r="E115" s="66" t="str">
        <f>E11</f>
        <v>01B - Zařízení vzduchotechniky</v>
      </c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21</v>
      </c>
      <c r="D117" s="37"/>
      <c r="E117" s="37"/>
      <c r="F117" s="26" t="str">
        <f>F14</f>
        <v>Černovice, Mariánské náměstí</v>
      </c>
      <c r="G117" s="37"/>
      <c r="H117" s="37"/>
      <c r="I117" s="31" t="s">
        <v>23</v>
      </c>
      <c r="J117" s="68" t="str">
        <f>IF(J14="","",J14)</f>
        <v>28. 4. 2023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25.65" customHeight="1">
      <c r="A119" s="37"/>
      <c r="B119" s="38"/>
      <c r="C119" s="31" t="s">
        <v>25</v>
      </c>
      <c r="D119" s="37"/>
      <c r="E119" s="37"/>
      <c r="F119" s="26" t="str">
        <f>E17</f>
        <v>Kraj Vysočina</v>
      </c>
      <c r="G119" s="37"/>
      <c r="H119" s="37"/>
      <c r="I119" s="31" t="s">
        <v>33</v>
      </c>
      <c r="J119" s="35" t="str">
        <f>E23</f>
        <v>PROJEKT CENTRUM NOVA s.r.o.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31</v>
      </c>
      <c r="D120" s="37"/>
      <c r="E120" s="37"/>
      <c r="F120" s="26" t="str">
        <f>IF(E20="","",E20)</f>
        <v>Vyplň údaj</v>
      </c>
      <c r="G120" s="37"/>
      <c r="H120" s="37"/>
      <c r="I120" s="31" t="s">
        <v>38</v>
      </c>
      <c r="J120" s="35" t="str">
        <f>E26</f>
        <v xml:space="preserve"> 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55"/>
      <c r="B122" s="156"/>
      <c r="C122" s="157" t="s">
        <v>145</v>
      </c>
      <c r="D122" s="158" t="s">
        <v>67</v>
      </c>
      <c r="E122" s="158" t="s">
        <v>63</v>
      </c>
      <c r="F122" s="158" t="s">
        <v>64</v>
      </c>
      <c r="G122" s="158" t="s">
        <v>146</v>
      </c>
      <c r="H122" s="158" t="s">
        <v>147</v>
      </c>
      <c r="I122" s="158" t="s">
        <v>148</v>
      </c>
      <c r="J122" s="158" t="s">
        <v>139</v>
      </c>
      <c r="K122" s="159" t="s">
        <v>149</v>
      </c>
      <c r="L122" s="160"/>
      <c r="M122" s="85" t="s">
        <v>1</v>
      </c>
      <c r="N122" s="86" t="s">
        <v>46</v>
      </c>
      <c r="O122" s="86" t="s">
        <v>150</v>
      </c>
      <c r="P122" s="86" t="s">
        <v>151</v>
      </c>
      <c r="Q122" s="86" t="s">
        <v>152</v>
      </c>
      <c r="R122" s="86" t="s">
        <v>153</v>
      </c>
      <c r="S122" s="86" t="s">
        <v>154</v>
      </c>
      <c r="T122" s="87" t="s">
        <v>155</v>
      </c>
      <c r="U122" s="155"/>
      <c r="V122" s="155"/>
      <c r="W122" s="155"/>
      <c r="X122" s="155"/>
      <c r="Y122" s="155"/>
      <c r="Z122" s="155"/>
      <c r="AA122" s="155"/>
      <c r="AB122" s="155"/>
      <c r="AC122" s="155"/>
      <c r="AD122" s="155"/>
      <c r="AE122" s="155"/>
    </row>
    <row r="123" s="2" customFormat="1" ht="22.8" customHeight="1">
      <c r="A123" s="37"/>
      <c r="B123" s="38"/>
      <c r="C123" s="92" t="s">
        <v>156</v>
      </c>
      <c r="D123" s="37"/>
      <c r="E123" s="37"/>
      <c r="F123" s="37"/>
      <c r="G123" s="37"/>
      <c r="H123" s="37"/>
      <c r="I123" s="37"/>
      <c r="J123" s="161">
        <f>BK123</f>
        <v>0</v>
      </c>
      <c r="K123" s="37"/>
      <c r="L123" s="38"/>
      <c r="M123" s="88"/>
      <c r="N123" s="72"/>
      <c r="O123" s="89"/>
      <c r="P123" s="162">
        <f>P124</f>
        <v>0</v>
      </c>
      <c r="Q123" s="89"/>
      <c r="R123" s="162">
        <f>R124</f>
        <v>0.37548000000000004</v>
      </c>
      <c r="S123" s="89"/>
      <c r="T123" s="163">
        <f>T124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8" t="s">
        <v>81</v>
      </c>
      <c r="AU123" s="18" t="s">
        <v>141</v>
      </c>
      <c r="BK123" s="164">
        <f>BK124</f>
        <v>0</v>
      </c>
    </row>
    <row r="124" s="12" customFormat="1" ht="25.92" customHeight="1">
      <c r="A124" s="12"/>
      <c r="B124" s="165"/>
      <c r="C124" s="12"/>
      <c r="D124" s="166" t="s">
        <v>81</v>
      </c>
      <c r="E124" s="167" t="s">
        <v>393</v>
      </c>
      <c r="F124" s="167" t="s">
        <v>394</v>
      </c>
      <c r="G124" s="12"/>
      <c r="H124" s="12"/>
      <c r="I124" s="168"/>
      <c r="J124" s="169">
        <f>BK124</f>
        <v>0</v>
      </c>
      <c r="K124" s="12"/>
      <c r="L124" s="165"/>
      <c r="M124" s="170"/>
      <c r="N124" s="171"/>
      <c r="O124" s="171"/>
      <c r="P124" s="172">
        <f>P125+P154</f>
        <v>0</v>
      </c>
      <c r="Q124" s="171"/>
      <c r="R124" s="172">
        <f>R125+R154</f>
        <v>0.37548000000000004</v>
      </c>
      <c r="S124" s="171"/>
      <c r="T124" s="173">
        <f>T125+T154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6" t="s">
        <v>91</v>
      </c>
      <c r="AT124" s="174" t="s">
        <v>81</v>
      </c>
      <c r="AU124" s="174" t="s">
        <v>82</v>
      </c>
      <c r="AY124" s="166" t="s">
        <v>160</v>
      </c>
      <c r="BK124" s="175">
        <f>BK125+BK154</f>
        <v>0</v>
      </c>
    </row>
    <row r="125" s="12" customFormat="1" ht="22.8" customHeight="1">
      <c r="A125" s="12"/>
      <c r="B125" s="165"/>
      <c r="C125" s="12"/>
      <c r="D125" s="166" t="s">
        <v>81</v>
      </c>
      <c r="E125" s="176" t="s">
        <v>1834</v>
      </c>
      <c r="F125" s="176" t="s">
        <v>1835</v>
      </c>
      <c r="G125" s="12"/>
      <c r="H125" s="12"/>
      <c r="I125" s="168"/>
      <c r="J125" s="177">
        <f>BK125</f>
        <v>0</v>
      </c>
      <c r="K125" s="12"/>
      <c r="L125" s="165"/>
      <c r="M125" s="170"/>
      <c r="N125" s="171"/>
      <c r="O125" s="171"/>
      <c r="P125" s="172">
        <f>SUM(P126:P153)</f>
        <v>0</v>
      </c>
      <c r="Q125" s="171"/>
      <c r="R125" s="172">
        <f>SUM(R126:R153)</f>
        <v>0.17548</v>
      </c>
      <c r="S125" s="171"/>
      <c r="T125" s="173">
        <f>SUM(T126:T153)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6" t="s">
        <v>91</v>
      </c>
      <c r="AT125" s="174" t="s">
        <v>81</v>
      </c>
      <c r="AU125" s="174" t="s">
        <v>89</v>
      </c>
      <c r="AY125" s="166" t="s">
        <v>160</v>
      </c>
      <c r="BK125" s="175">
        <f>SUM(BK126:BK153)</f>
        <v>0</v>
      </c>
    </row>
    <row r="126" s="2" customFormat="1" ht="37.8" customHeight="1">
      <c r="A126" s="37"/>
      <c r="B126" s="178"/>
      <c r="C126" s="179" t="s">
        <v>89</v>
      </c>
      <c r="D126" s="179" t="s">
        <v>162</v>
      </c>
      <c r="E126" s="180" t="s">
        <v>1836</v>
      </c>
      <c r="F126" s="181" t="s">
        <v>1837</v>
      </c>
      <c r="G126" s="182" t="s">
        <v>295</v>
      </c>
      <c r="H126" s="183">
        <v>1</v>
      </c>
      <c r="I126" s="184"/>
      <c r="J126" s="185">
        <f>ROUND(I126*H126,2)</f>
        <v>0</v>
      </c>
      <c r="K126" s="181" t="s">
        <v>245</v>
      </c>
      <c r="L126" s="38"/>
      <c r="M126" s="186" t="s">
        <v>1</v>
      </c>
      <c r="N126" s="187" t="s">
        <v>47</v>
      </c>
      <c r="O126" s="76"/>
      <c r="P126" s="188">
        <f>O126*H126</f>
        <v>0</v>
      </c>
      <c r="Q126" s="188">
        <v>0</v>
      </c>
      <c r="R126" s="188">
        <f>Q126*H126</f>
        <v>0</v>
      </c>
      <c r="S126" s="188">
        <v>0</v>
      </c>
      <c r="T126" s="18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90" t="s">
        <v>296</v>
      </c>
      <c r="AT126" s="190" t="s">
        <v>162</v>
      </c>
      <c r="AU126" s="190" t="s">
        <v>91</v>
      </c>
      <c r="AY126" s="18" t="s">
        <v>160</v>
      </c>
      <c r="BE126" s="191">
        <f>IF(N126="základní",J126,0)</f>
        <v>0</v>
      </c>
      <c r="BF126" s="191">
        <f>IF(N126="snížená",J126,0)</f>
        <v>0</v>
      </c>
      <c r="BG126" s="191">
        <f>IF(N126="zákl. přenesená",J126,0)</f>
        <v>0</v>
      </c>
      <c r="BH126" s="191">
        <f>IF(N126="sníž. přenesená",J126,0)</f>
        <v>0</v>
      </c>
      <c r="BI126" s="191">
        <f>IF(N126="nulová",J126,0)</f>
        <v>0</v>
      </c>
      <c r="BJ126" s="18" t="s">
        <v>89</v>
      </c>
      <c r="BK126" s="191">
        <f>ROUND(I126*H126,2)</f>
        <v>0</v>
      </c>
      <c r="BL126" s="18" t="s">
        <v>296</v>
      </c>
      <c r="BM126" s="190" t="s">
        <v>1838</v>
      </c>
    </row>
    <row r="127" s="2" customFormat="1">
      <c r="A127" s="37"/>
      <c r="B127" s="38"/>
      <c r="C127" s="37"/>
      <c r="D127" s="192" t="s">
        <v>167</v>
      </c>
      <c r="E127" s="37"/>
      <c r="F127" s="193" t="s">
        <v>1839</v>
      </c>
      <c r="G127" s="37"/>
      <c r="H127" s="37"/>
      <c r="I127" s="194"/>
      <c r="J127" s="37"/>
      <c r="K127" s="37"/>
      <c r="L127" s="38"/>
      <c r="M127" s="195"/>
      <c r="N127" s="196"/>
      <c r="O127" s="76"/>
      <c r="P127" s="76"/>
      <c r="Q127" s="76"/>
      <c r="R127" s="76"/>
      <c r="S127" s="76"/>
      <c r="T127" s="7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8" t="s">
        <v>167</v>
      </c>
      <c r="AU127" s="18" t="s">
        <v>91</v>
      </c>
    </row>
    <row r="128" s="2" customFormat="1" ht="24.15" customHeight="1">
      <c r="A128" s="37"/>
      <c r="B128" s="178"/>
      <c r="C128" s="227" t="s">
        <v>91</v>
      </c>
      <c r="D128" s="227" t="s">
        <v>549</v>
      </c>
      <c r="E128" s="228" t="s">
        <v>1840</v>
      </c>
      <c r="F128" s="229" t="s">
        <v>1841</v>
      </c>
      <c r="G128" s="230" t="s">
        <v>295</v>
      </c>
      <c r="H128" s="231">
        <v>1</v>
      </c>
      <c r="I128" s="232"/>
      <c r="J128" s="233">
        <f>ROUND(I128*H128,2)</f>
        <v>0</v>
      </c>
      <c r="K128" s="229" t="s">
        <v>1</v>
      </c>
      <c r="L128" s="234"/>
      <c r="M128" s="235" t="s">
        <v>1</v>
      </c>
      <c r="N128" s="236" t="s">
        <v>47</v>
      </c>
      <c r="O128" s="76"/>
      <c r="P128" s="188">
        <f>O128*H128</f>
        <v>0</v>
      </c>
      <c r="Q128" s="188">
        <v>0.0050000000000000001</v>
      </c>
      <c r="R128" s="188">
        <f>Q128*H128</f>
        <v>0.0050000000000000001</v>
      </c>
      <c r="S128" s="188">
        <v>0</v>
      </c>
      <c r="T128" s="18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90" t="s">
        <v>586</v>
      </c>
      <c r="AT128" s="190" t="s">
        <v>549</v>
      </c>
      <c r="AU128" s="190" t="s">
        <v>91</v>
      </c>
      <c r="AY128" s="18" t="s">
        <v>160</v>
      </c>
      <c r="BE128" s="191">
        <f>IF(N128="základní",J128,0)</f>
        <v>0</v>
      </c>
      <c r="BF128" s="191">
        <f>IF(N128="snížená",J128,0)</f>
        <v>0</v>
      </c>
      <c r="BG128" s="191">
        <f>IF(N128="zákl. přenesená",J128,0)</f>
        <v>0</v>
      </c>
      <c r="BH128" s="191">
        <f>IF(N128="sníž. přenesená",J128,0)</f>
        <v>0</v>
      </c>
      <c r="BI128" s="191">
        <f>IF(N128="nulová",J128,0)</f>
        <v>0</v>
      </c>
      <c r="BJ128" s="18" t="s">
        <v>89</v>
      </c>
      <c r="BK128" s="191">
        <f>ROUND(I128*H128,2)</f>
        <v>0</v>
      </c>
      <c r="BL128" s="18" t="s">
        <v>296</v>
      </c>
      <c r="BM128" s="190" t="s">
        <v>1842</v>
      </c>
    </row>
    <row r="129" s="2" customFormat="1">
      <c r="A129" s="37"/>
      <c r="B129" s="38"/>
      <c r="C129" s="37"/>
      <c r="D129" s="192" t="s">
        <v>167</v>
      </c>
      <c r="E129" s="37"/>
      <c r="F129" s="193" t="s">
        <v>1843</v>
      </c>
      <c r="G129" s="37"/>
      <c r="H129" s="37"/>
      <c r="I129" s="194"/>
      <c r="J129" s="37"/>
      <c r="K129" s="37"/>
      <c r="L129" s="38"/>
      <c r="M129" s="195"/>
      <c r="N129" s="196"/>
      <c r="O129" s="76"/>
      <c r="P129" s="76"/>
      <c r="Q129" s="76"/>
      <c r="R129" s="76"/>
      <c r="S129" s="76"/>
      <c r="T129" s="7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8" t="s">
        <v>167</v>
      </c>
      <c r="AU129" s="18" t="s">
        <v>91</v>
      </c>
    </row>
    <row r="130" s="2" customFormat="1" ht="33" customHeight="1">
      <c r="A130" s="37"/>
      <c r="B130" s="178"/>
      <c r="C130" s="179" t="s">
        <v>173</v>
      </c>
      <c r="D130" s="179" t="s">
        <v>162</v>
      </c>
      <c r="E130" s="180" t="s">
        <v>1844</v>
      </c>
      <c r="F130" s="181" t="s">
        <v>1845</v>
      </c>
      <c r="G130" s="182" t="s">
        <v>295</v>
      </c>
      <c r="H130" s="183">
        <v>1</v>
      </c>
      <c r="I130" s="184"/>
      <c r="J130" s="185">
        <f>ROUND(I130*H130,2)</f>
        <v>0</v>
      </c>
      <c r="K130" s="181" t="s">
        <v>245</v>
      </c>
      <c r="L130" s="38"/>
      <c r="M130" s="186" t="s">
        <v>1</v>
      </c>
      <c r="N130" s="187" t="s">
        <v>47</v>
      </c>
      <c r="O130" s="76"/>
      <c r="P130" s="188">
        <f>O130*H130</f>
        <v>0</v>
      </c>
      <c r="Q130" s="188">
        <v>0</v>
      </c>
      <c r="R130" s="188">
        <f>Q130*H130</f>
        <v>0</v>
      </c>
      <c r="S130" s="188">
        <v>0</v>
      </c>
      <c r="T130" s="18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90" t="s">
        <v>296</v>
      </c>
      <c r="AT130" s="190" t="s">
        <v>162</v>
      </c>
      <c r="AU130" s="190" t="s">
        <v>91</v>
      </c>
      <c r="AY130" s="18" t="s">
        <v>160</v>
      </c>
      <c r="BE130" s="191">
        <f>IF(N130="základní",J130,0)</f>
        <v>0</v>
      </c>
      <c r="BF130" s="191">
        <f>IF(N130="snížená",J130,0)</f>
        <v>0</v>
      </c>
      <c r="BG130" s="191">
        <f>IF(N130="zákl. přenesená",J130,0)</f>
        <v>0</v>
      </c>
      <c r="BH130" s="191">
        <f>IF(N130="sníž. přenesená",J130,0)</f>
        <v>0</v>
      </c>
      <c r="BI130" s="191">
        <f>IF(N130="nulová",J130,0)</f>
        <v>0</v>
      </c>
      <c r="BJ130" s="18" t="s">
        <v>89</v>
      </c>
      <c r="BK130" s="191">
        <f>ROUND(I130*H130,2)</f>
        <v>0</v>
      </c>
      <c r="BL130" s="18" t="s">
        <v>296</v>
      </c>
      <c r="BM130" s="190" t="s">
        <v>1846</v>
      </c>
    </row>
    <row r="131" s="2" customFormat="1">
      <c r="A131" s="37"/>
      <c r="B131" s="38"/>
      <c r="C131" s="37"/>
      <c r="D131" s="192" t="s">
        <v>167</v>
      </c>
      <c r="E131" s="37"/>
      <c r="F131" s="193" t="s">
        <v>1847</v>
      </c>
      <c r="G131" s="37"/>
      <c r="H131" s="37"/>
      <c r="I131" s="194"/>
      <c r="J131" s="37"/>
      <c r="K131" s="37"/>
      <c r="L131" s="38"/>
      <c r="M131" s="195"/>
      <c r="N131" s="196"/>
      <c r="O131" s="76"/>
      <c r="P131" s="76"/>
      <c r="Q131" s="76"/>
      <c r="R131" s="76"/>
      <c r="S131" s="76"/>
      <c r="T131" s="7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8" t="s">
        <v>167</v>
      </c>
      <c r="AU131" s="18" t="s">
        <v>91</v>
      </c>
    </row>
    <row r="132" s="2" customFormat="1" ht="16.5" customHeight="1">
      <c r="A132" s="37"/>
      <c r="B132" s="178"/>
      <c r="C132" s="227" t="s">
        <v>159</v>
      </c>
      <c r="D132" s="227" t="s">
        <v>549</v>
      </c>
      <c r="E132" s="228" t="s">
        <v>1848</v>
      </c>
      <c r="F132" s="229" t="s">
        <v>1849</v>
      </c>
      <c r="G132" s="230" t="s">
        <v>295</v>
      </c>
      <c r="H132" s="231">
        <v>1</v>
      </c>
      <c r="I132" s="232"/>
      <c r="J132" s="233">
        <f>ROUND(I132*H132,2)</f>
        <v>0</v>
      </c>
      <c r="K132" s="229" t="s">
        <v>1</v>
      </c>
      <c r="L132" s="234"/>
      <c r="M132" s="235" t="s">
        <v>1</v>
      </c>
      <c r="N132" s="236" t="s">
        <v>47</v>
      </c>
      <c r="O132" s="76"/>
      <c r="P132" s="188">
        <f>O132*H132</f>
        <v>0</v>
      </c>
      <c r="Q132" s="188">
        <v>0.001</v>
      </c>
      <c r="R132" s="188">
        <f>Q132*H132</f>
        <v>0.001</v>
      </c>
      <c r="S132" s="188">
        <v>0</v>
      </c>
      <c r="T132" s="18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0" t="s">
        <v>586</v>
      </c>
      <c r="AT132" s="190" t="s">
        <v>549</v>
      </c>
      <c r="AU132" s="190" t="s">
        <v>91</v>
      </c>
      <c r="AY132" s="18" t="s">
        <v>160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18" t="s">
        <v>89</v>
      </c>
      <c r="BK132" s="191">
        <f>ROUND(I132*H132,2)</f>
        <v>0</v>
      </c>
      <c r="BL132" s="18" t="s">
        <v>296</v>
      </c>
      <c r="BM132" s="190" t="s">
        <v>1850</v>
      </c>
    </row>
    <row r="133" s="2" customFormat="1">
      <c r="A133" s="37"/>
      <c r="B133" s="38"/>
      <c r="C133" s="37"/>
      <c r="D133" s="192" t="s">
        <v>167</v>
      </c>
      <c r="E133" s="37"/>
      <c r="F133" s="193" t="s">
        <v>1851</v>
      </c>
      <c r="G133" s="37"/>
      <c r="H133" s="37"/>
      <c r="I133" s="194"/>
      <c r="J133" s="37"/>
      <c r="K133" s="37"/>
      <c r="L133" s="38"/>
      <c r="M133" s="195"/>
      <c r="N133" s="196"/>
      <c r="O133" s="76"/>
      <c r="P133" s="76"/>
      <c r="Q133" s="76"/>
      <c r="R133" s="76"/>
      <c r="S133" s="76"/>
      <c r="T133" s="7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8" t="s">
        <v>167</v>
      </c>
      <c r="AU133" s="18" t="s">
        <v>91</v>
      </c>
    </row>
    <row r="134" s="2" customFormat="1" ht="24.15" customHeight="1">
      <c r="A134" s="37"/>
      <c r="B134" s="178"/>
      <c r="C134" s="179" t="s">
        <v>182</v>
      </c>
      <c r="D134" s="179" t="s">
        <v>162</v>
      </c>
      <c r="E134" s="180" t="s">
        <v>1852</v>
      </c>
      <c r="F134" s="181" t="s">
        <v>1853</v>
      </c>
      <c r="G134" s="182" t="s">
        <v>295</v>
      </c>
      <c r="H134" s="183">
        <v>1</v>
      </c>
      <c r="I134" s="184"/>
      <c r="J134" s="185">
        <f>ROUND(I134*H134,2)</f>
        <v>0</v>
      </c>
      <c r="K134" s="181" t="s">
        <v>245</v>
      </c>
      <c r="L134" s="38"/>
      <c r="M134" s="186" t="s">
        <v>1</v>
      </c>
      <c r="N134" s="187" t="s">
        <v>47</v>
      </c>
      <c r="O134" s="76"/>
      <c r="P134" s="188">
        <f>O134*H134</f>
        <v>0</v>
      </c>
      <c r="Q134" s="188">
        <v>0</v>
      </c>
      <c r="R134" s="188">
        <f>Q134*H134</f>
        <v>0</v>
      </c>
      <c r="S134" s="188">
        <v>0</v>
      </c>
      <c r="T134" s="18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90" t="s">
        <v>296</v>
      </c>
      <c r="AT134" s="190" t="s">
        <v>162</v>
      </c>
      <c r="AU134" s="190" t="s">
        <v>91</v>
      </c>
      <c r="AY134" s="18" t="s">
        <v>160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18" t="s">
        <v>89</v>
      </c>
      <c r="BK134" s="191">
        <f>ROUND(I134*H134,2)</f>
        <v>0</v>
      </c>
      <c r="BL134" s="18" t="s">
        <v>296</v>
      </c>
      <c r="BM134" s="190" t="s">
        <v>1854</v>
      </c>
    </row>
    <row r="135" s="2" customFormat="1">
      <c r="A135" s="37"/>
      <c r="B135" s="38"/>
      <c r="C135" s="37"/>
      <c r="D135" s="192" t="s">
        <v>167</v>
      </c>
      <c r="E135" s="37"/>
      <c r="F135" s="193" t="s">
        <v>1855</v>
      </c>
      <c r="G135" s="37"/>
      <c r="H135" s="37"/>
      <c r="I135" s="194"/>
      <c r="J135" s="37"/>
      <c r="K135" s="37"/>
      <c r="L135" s="38"/>
      <c r="M135" s="195"/>
      <c r="N135" s="196"/>
      <c r="O135" s="76"/>
      <c r="P135" s="76"/>
      <c r="Q135" s="76"/>
      <c r="R135" s="76"/>
      <c r="S135" s="76"/>
      <c r="T135" s="7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8" t="s">
        <v>167</v>
      </c>
      <c r="AU135" s="18" t="s">
        <v>91</v>
      </c>
    </row>
    <row r="136" s="2" customFormat="1" ht="16.5" customHeight="1">
      <c r="A136" s="37"/>
      <c r="B136" s="178"/>
      <c r="C136" s="227" t="s">
        <v>187</v>
      </c>
      <c r="D136" s="227" t="s">
        <v>549</v>
      </c>
      <c r="E136" s="228" t="s">
        <v>1856</v>
      </c>
      <c r="F136" s="229" t="s">
        <v>1857</v>
      </c>
      <c r="G136" s="230" t="s">
        <v>295</v>
      </c>
      <c r="H136" s="231">
        <v>1</v>
      </c>
      <c r="I136" s="232"/>
      <c r="J136" s="233">
        <f>ROUND(I136*H136,2)</f>
        <v>0</v>
      </c>
      <c r="K136" s="229" t="s">
        <v>1</v>
      </c>
      <c r="L136" s="234"/>
      <c r="M136" s="235" t="s">
        <v>1</v>
      </c>
      <c r="N136" s="236" t="s">
        <v>47</v>
      </c>
      <c r="O136" s="76"/>
      <c r="P136" s="188">
        <f>O136*H136</f>
        <v>0</v>
      </c>
      <c r="Q136" s="188">
        <v>0</v>
      </c>
      <c r="R136" s="188">
        <f>Q136*H136</f>
        <v>0</v>
      </c>
      <c r="S136" s="188">
        <v>0</v>
      </c>
      <c r="T136" s="18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90" t="s">
        <v>586</v>
      </c>
      <c r="AT136" s="190" t="s">
        <v>549</v>
      </c>
      <c r="AU136" s="190" t="s">
        <v>91</v>
      </c>
      <c r="AY136" s="18" t="s">
        <v>160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8" t="s">
        <v>89</v>
      </c>
      <c r="BK136" s="191">
        <f>ROUND(I136*H136,2)</f>
        <v>0</v>
      </c>
      <c r="BL136" s="18" t="s">
        <v>296</v>
      </c>
      <c r="BM136" s="190" t="s">
        <v>1858</v>
      </c>
    </row>
    <row r="137" s="2" customFormat="1">
      <c r="A137" s="37"/>
      <c r="B137" s="38"/>
      <c r="C137" s="37"/>
      <c r="D137" s="192" t="s">
        <v>167</v>
      </c>
      <c r="E137" s="37"/>
      <c r="F137" s="193" t="s">
        <v>1857</v>
      </c>
      <c r="G137" s="37"/>
      <c r="H137" s="37"/>
      <c r="I137" s="194"/>
      <c r="J137" s="37"/>
      <c r="K137" s="37"/>
      <c r="L137" s="38"/>
      <c r="M137" s="195"/>
      <c r="N137" s="196"/>
      <c r="O137" s="76"/>
      <c r="P137" s="76"/>
      <c r="Q137" s="76"/>
      <c r="R137" s="76"/>
      <c r="S137" s="76"/>
      <c r="T137" s="7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8" t="s">
        <v>167</v>
      </c>
      <c r="AU137" s="18" t="s">
        <v>91</v>
      </c>
    </row>
    <row r="138" s="2" customFormat="1" ht="24.15" customHeight="1">
      <c r="A138" s="37"/>
      <c r="B138" s="178"/>
      <c r="C138" s="179" t="s">
        <v>192</v>
      </c>
      <c r="D138" s="179" t="s">
        <v>162</v>
      </c>
      <c r="E138" s="180" t="s">
        <v>1859</v>
      </c>
      <c r="F138" s="181" t="s">
        <v>1860</v>
      </c>
      <c r="G138" s="182" t="s">
        <v>295</v>
      </c>
      <c r="H138" s="183">
        <v>2</v>
      </c>
      <c r="I138" s="184"/>
      <c r="J138" s="185">
        <f>ROUND(I138*H138,2)</f>
        <v>0</v>
      </c>
      <c r="K138" s="181" t="s">
        <v>245</v>
      </c>
      <c r="L138" s="38"/>
      <c r="M138" s="186" t="s">
        <v>1</v>
      </c>
      <c r="N138" s="187" t="s">
        <v>47</v>
      </c>
      <c r="O138" s="76"/>
      <c r="P138" s="188">
        <f>O138*H138</f>
        <v>0</v>
      </c>
      <c r="Q138" s="188">
        <v>0</v>
      </c>
      <c r="R138" s="188">
        <f>Q138*H138</f>
        <v>0</v>
      </c>
      <c r="S138" s="188">
        <v>0</v>
      </c>
      <c r="T138" s="18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90" t="s">
        <v>296</v>
      </c>
      <c r="AT138" s="190" t="s">
        <v>162</v>
      </c>
      <c r="AU138" s="190" t="s">
        <v>91</v>
      </c>
      <c r="AY138" s="18" t="s">
        <v>160</v>
      </c>
      <c r="BE138" s="191">
        <f>IF(N138="základní",J138,0)</f>
        <v>0</v>
      </c>
      <c r="BF138" s="191">
        <f>IF(N138="snížená",J138,0)</f>
        <v>0</v>
      </c>
      <c r="BG138" s="191">
        <f>IF(N138="zákl. přenesená",J138,0)</f>
        <v>0</v>
      </c>
      <c r="BH138" s="191">
        <f>IF(N138="sníž. přenesená",J138,0)</f>
        <v>0</v>
      </c>
      <c r="BI138" s="191">
        <f>IF(N138="nulová",J138,0)</f>
        <v>0</v>
      </c>
      <c r="BJ138" s="18" t="s">
        <v>89</v>
      </c>
      <c r="BK138" s="191">
        <f>ROUND(I138*H138,2)</f>
        <v>0</v>
      </c>
      <c r="BL138" s="18" t="s">
        <v>296</v>
      </c>
      <c r="BM138" s="190" t="s">
        <v>1861</v>
      </c>
    </row>
    <row r="139" s="2" customFormat="1">
      <c r="A139" s="37"/>
      <c r="B139" s="38"/>
      <c r="C139" s="37"/>
      <c r="D139" s="192" t="s">
        <v>167</v>
      </c>
      <c r="E139" s="37"/>
      <c r="F139" s="193" t="s">
        <v>1862</v>
      </c>
      <c r="G139" s="37"/>
      <c r="H139" s="37"/>
      <c r="I139" s="194"/>
      <c r="J139" s="37"/>
      <c r="K139" s="37"/>
      <c r="L139" s="38"/>
      <c r="M139" s="195"/>
      <c r="N139" s="196"/>
      <c r="O139" s="76"/>
      <c r="P139" s="76"/>
      <c r="Q139" s="76"/>
      <c r="R139" s="76"/>
      <c r="S139" s="76"/>
      <c r="T139" s="7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8" t="s">
        <v>167</v>
      </c>
      <c r="AU139" s="18" t="s">
        <v>91</v>
      </c>
    </row>
    <row r="140" s="2" customFormat="1" ht="16.5" customHeight="1">
      <c r="A140" s="37"/>
      <c r="B140" s="178"/>
      <c r="C140" s="227" t="s">
        <v>197</v>
      </c>
      <c r="D140" s="227" t="s">
        <v>549</v>
      </c>
      <c r="E140" s="228" t="s">
        <v>1863</v>
      </c>
      <c r="F140" s="229" t="s">
        <v>1864</v>
      </c>
      <c r="G140" s="230" t="s">
        <v>295</v>
      </c>
      <c r="H140" s="231">
        <v>2</v>
      </c>
      <c r="I140" s="232"/>
      <c r="J140" s="233">
        <f>ROUND(I140*H140,2)</f>
        <v>0</v>
      </c>
      <c r="K140" s="229" t="s">
        <v>245</v>
      </c>
      <c r="L140" s="234"/>
      <c r="M140" s="235" t="s">
        <v>1</v>
      </c>
      <c r="N140" s="236" t="s">
        <v>47</v>
      </c>
      <c r="O140" s="76"/>
      <c r="P140" s="188">
        <f>O140*H140</f>
        <v>0</v>
      </c>
      <c r="Q140" s="188">
        <v>0.00089999999999999998</v>
      </c>
      <c r="R140" s="188">
        <f>Q140*H140</f>
        <v>0.0018</v>
      </c>
      <c r="S140" s="188">
        <v>0</v>
      </c>
      <c r="T140" s="18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90" t="s">
        <v>586</v>
      </c>
      <c r="AT140" s="190" t="s">
        <v>549</v>
      </c>
      <c r="AU140" s="190" t="s">
        <v>91</v>
      </c>
      <c r="AY140" s="18" t="s">
        <v>160</v>
      </c>
      <c r="BE140" s="191">
        <f>IF(N140="základní",J140,0)</f>
        <v>0</v>
      </c>
      <c r="BF140" s="191">
        <f>IF(N140="snížená",J140,0)</f>
        <v>0</v>
      </c>
      <c r="BG140" s="191">
        <f>IF(N140="zákl. přenesená",J140,0)</f>
        <v>0</v>
      </c>
      <c r="BH140" s="191">
        <f>IF(N140="sníž. přenesená",J140,0)</f>
        <v>0</v>
      </c>
      <c r="BI140" s="191">
        <f>IF(N140="nulová",J140,0)</f>
        <v>0</v>
      </c>
      <c r="BJ140" s="18" t="s">
        <v>89</v>
      </c>
      <c r="BK140" s="191">
        <f>ROUND(I140*H140,2)</f>
        <v>0</v>
      </c>
      <c r="BL140" s="18" t="s">
        <v>296</v>
      </c>
      <c r="BM140" s="190" t="s">
        <v>1865</v>
      </c>
    </row>
    <row r="141" s="2" customFormat="1">
      <c r="A141" s="37"/>
      <c r="B141" s="38"/>
      <c r="C141" s="37"/>
      <c r="D141" s="192" t="s">
        <v>167</v>
      </c>
      <c r="E141" s="37"/>
      <c r="F141" s="193" t="s">
        <v>1864</v>
      </c>
      <c r="G141" s="37"/>
      <c r="H141" s="37"/>
      <c r="I141" s="194"/>
      <c r="J141" s="37"/>
      <c r="K141" s="37"/>
      <c r="L141" s="38"/>
      <c r="M141" s="195"/>
      <c r="N141" s="196"/>
      <c r="O141" s="76"/>
      <c r="P141" s="76"/>
      <c r="Q141" s="76"/>
      <c r="R141" s="76"/>
      <c r="S141" s="76"/>
      <c r="T141" s="7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8" t="s">
        <v>167</v>
      </c>
      <c r="AU141" s="18" t="s">
        <v>91</v>
      </c>
    </row>
    <row r="142" s="2" customFormat="1" ht="24.15" customHeight="1">
      <c r="A142" s="37"/>
      <c r="B142" s="178"/>
      <c r="C142" s="179" t="s">
        <v>202</v>
      </c>
      <c r="D142" s="179" t="s">
        <v>162</v>
      </c>
      <c r="E142" s="180" t="s">
        <v>1866</v>
      </c>
      <c r="F142" s="181" t="s">
        <v>1867</v>
      </c>
      <c r="G142" s="182" t="s">
        <v>295</v>
      </c>
      <c r="H142" s="183">
        <v>1</v>
      </c>
      <c r="I142" s="184"/>
      <c r="J142" s="185">
        <f>ROUND(I142*H142,2)</f>
        <v>0</v>
      </c>
      <c r="K142" s="181" t="s">
        <v>245</v>
      </c>
      <c r="L142" s="38"/>
      <c r="M142" s="186" t="s">
        <v>1</v>
      </c>
      <c r="N142" s="187" t="s">
        <v>47</v>
      </c>
      <c r="O142" s="76"/>
      <c r="P142" s="188">
        <f>O142*H142</f>
        <v>0</v>
      </c>
      <c r="Q142" s="188">
        <v>0</v>
      </c>
      <c r="R142" s="188">
        <f>Q142*H142</f>
        <v>0</v>
      </c>
      <c r="S142" s="188">
        <v>0</v>
      </c>
      <c r="T142" s="18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90" t="s">
        <v>296</v>
      </c>
      <c r="AT142" s="190" t="s">
        <v>162</v>
      </c>
      <c r="AU142" s="190" t="s">
        <v>91</v>
      </c>
      <c r="AY142" s="18" t="s">
        <v>160</v>
      </c>
      <c r="BE142" s="191">
        <f>IF(N142="základní",J142,0)</f>
        <v>0</v>
      </c>
      <c r="BF142" s="191">
        <f>IF(N142="snížená",J142,0)</f>
        <v>0</v>
      </c>
      <c r="BG142" s="191">
        <f>IF(N142="zákl. přenesená",J142,0)</f>
        <v>0</v>
      </c>
      <c r="BH142" s="191">
        <f>IF(N142="sníž. přenesená",J142,0)</f>
        <v>0</v>
      </c>
      <c r="BI142" s="191">
        <f>IF(N142="nulová",J142,0)</f>
        <v>0</v>
      </c>
      <c r="BJ142" s="18" t="s">
        <v>89</v>
      </c>
      <c r="BK142" s="191">
        <f>ROUND(I142*H142,2)</f>
        <v>0</v>
      </c>
      <c r="BL142" s="18" t="s">
        <v>296</v>
      </c>
      <c r="BM142" s="190" t="s">
        <v>1868</v>
      </c>
    </row>
    <row r="143" s="2" customFormat="1">
      <c r="A143" s="37"/>
      <c r="B143" s="38"/>
      <c r="C143" s="37"/>
      <c r="D143" s="192" t="s">
        <v>167</v>
      </c>
      <c r="E143" s="37"/>
      <c r="F143" s="193" t="s">
        <v>1869</v>
      </c>
      <c r="G143" s="37"/>
      <c r="H143" s="37"/>
      <c r="I143" s="194"/>
      <c r="J143" s="37"/>
      <c r="K143" s="37"/>
      <c r="L143" s="38"/>
      <c r="M143" s="195"/>
      <c r="N143" s="196"/>
      <c r="O143" s="76"/>
      <c r="P143" s="76"/>
      <c r="Q143" s="76"/>
      <c r="R143" s="76"/>
      <c r="S143" s="76"/>
      <c r="T143" s="7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8" t="s">
        <v>167</v>
      </c>
      <c r="AU143" s="18" t="s">
        <v>91</v>
      </c>
    </row>
    <row r="144" s="2" customFormat="1" ht="24.15" customHeight="1">
      <c r="A144" s="37"/>
      <c r="B144" s="178"/>
      <c r="C144" s="227" t="s">
        <v>207</v>
      </c>
      <c r="D144" s="227" t="s">
        <v>549</v>
      </c>
      <c r="E144" s="228" t="s">
        <v>1870</v>
      </c>
      <c r="F144" s="229" t="s">
        <v>1871</v>
      </c>
      <c r="G144" s="230" t="s">
        <v>295</v>
      </c>
      <c r="H144" s="231">
        <v>1</v>
      </c>
      <c r="I144" s="232"/>
      <c r="J144" s="233">
        <f>ROUND(I144*H144,2)</f>
        <v>0</v>
      </c>
      <c r="K144" s="229" t="s">
        <v>245</v>
      </c>
      <c r="L144" s="234"/>
      <c r="M144" s="235" t="s">
        <v>1</v>
      </c>
      <c r="N144" s="236" t="s">
        <v>47</v>
      </c>
      <c r="O144" s="76"/>
      <c r="P144" s="188">
        <f>O144*H144</f>
        <v>0</v>
      </c>
      <c r="Q144" s="188">
        <v>0.0033</v>
      </c>
      <c r="R144" s="188">
        <f>Q144*H144</f>
        <v>0.0033</v>
      </c>
      <c r="S144" s="188">
        <v>0</v>
      </c>
      <c r="T144" s="18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0" t="s">
        <v>586</v>
      </c>
      <c r="AT144" s="190" t="s">
        <v>549</v>
      </c>
      <c r="AU144" s="190" t="s">
        <v>91</v>
      </c>
      <c r="AY144" s="18" t="s">
        <v>160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8" t="s">
        <v>89</v>
      </c>
      <c r="BK144" s="191">
        <f>ROUND(I144*H144,2)</f>
        <v>0</v>
      </c>
      <c r="BL144" s="18" t="s">
        <v>296</v>
      </c>
      <c r="BM144" s="190" t="s">
        <v>1872</v>
      </c>
    </row>
    <row r="145" s="2" customFormat="1">
      <c r="A145" s="37"/>
      <c r="B145" s="38"/>
      <c r="C145" s="37"/>
      <c r="D145" s="192" t="s">
        <v>167</v>
      </c>
      <c r="E145" s="37"/>
      <c r="F145" s="193" t="s">
        <v>1871</v>
      </c>
      <c r="G145" s="37"/>
      <c r="H145" s="37"/>
      <c r="I145" s="194"/>
      <c r="J145" s="37"/>
      <c r="K145" s="37"/>
      <c r="L145" s="38"/>
      <c r="M145" s="195"/>
      <c r="N145" s="196"/>
      <c r="O145" s="76"/>
      <c r="P145" s="76"/>
      <c r="Q145" s="76"/>
      <c r="R145" s="76"/>
      <c r="S145" s="76"/>
      <c r="T145" s="7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167</v>
      </c>
      <c r="AU145" s="18" t="s">
        <v>91</v>
      </c>
    </row>
    <row r="146" s="2" customFormat="1" ht="24.15" customHeight="1">
      <c r="A146" s="37"/>
      <c r="B146" s="178"/>
      <c r="C146" s="179" t="s">
        <v>212</v>
      </c>
      <c r="D146" s="179" t="s">
        <v>162</v>
      </c>
      <c r="E146" s="180" t="s">
        <v>1873</v>
      </c>
      <c r="F146" s="181" t="s">
        <v>1874</v>
      </c>
      <c r="G146" s="182" t="s">
        <v>295</v>
      </c>
      <c r="H146" s="183">
        <v>1</v>
      </c>
      <c r="I146" s="184"/>
      <c r="J146" s="185">
        <f>ROUND(I146*H146,2)</f>
        <v>0</v>
      </c>
      <c r="K146" s="181" t="s">
        <v>245</v>
      </c>
      <c r="L146" s="38"/>
      <c r="M146" s="186" t="s">
        <v>1</v>
      </c>
      <c r="N146" s="187" t="s">
        <v>47</v>
      </c>
      <c r="O146" s="76"/>
      <c r="P146" s="188">
        <f>O146*H146</f>
        <v>0</v>
      </c>
      <c r="Q146" s="188">
        <v>0</v>
      </c>
      <c r="R146" s="188">
        <f>Q146*H146</f>
        <v>0</v>
      </c>
      <c r="S146" s="188">
        <v>0</v>
      </c>
      <c r="T146" s="18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0" t="s">
        <v>296</v>
      </c>
      <c r="AT146" s="190" t="s">
        <v>162</v>
      </c>
      <c r="AU146" s="190" t="s">
        <v>91</v>
      </c>
      <c r="AY146" s="18" t="s">
        <v>160</v>
      </c>
      <c r="BE146" s="191">
        <f>IF(N146="základní",J146,0)</f>
        <v>0</v>
      </c>
      <c r="BF146" s="191">
        <f>IF(N146="snížená",J146,0)</f>
        <v>0</v>
      </c>
      <c r="BG146" s="191">
        <f>IF(N146="zákl. přenesená",J146,0)</f>
        <v>0</v>
      </c>
      <c r="BH146" s="191">
        <f>IF(N146="sníž. přenesená",J146,0)</f>
        <v>0</v>
      </c>
      <c r="BI146" s="191">
        <f>IF(N146="nulová",J146,0)</f>
        <v>0</v>
      </c>
      <c r="BJ146" s="18" t="s">
        <v>89</v>
      </c>
      <c r="BK146" s="191">
        <f>ROUND(I146*H146,2)</f>
        <v>0</v>
      </c>
      <c r="BL146" s="18" t="s">
        <v>296</v>
      </c>
      <c r="BM146" s="190" t="s">
        <v>1875</v>
      </c>
    </row>
    <row r="147" s="2" customFormat="1">
      <c r="A147" s="37"/>
      <c r="B147" s="38"/>
      <c r="C147" s="37"/>
      <c r="D147" s="192" t="s">
        <v>167</v>
      </c>
      <c r="E147" s="37"/>
      <c r="F147" s="193" t="s">
        <v>1876</v>
      </c>
      <c r="G147" s="37"/>
      <c r="H147" s="37"/>
      <c r="I147" s="194"/>
      <c r="J147" s="37"/>
      <c r="K147" s="37"/>
      <c r="L147" s="38"/>
      <c r="M147" s="195"/>
      <c r="N147" s="196"/>
      <c r="O147" s="76"/>
      <c r="P147" s="76"/>
      <c r="Q147" s="76"/>
      <c r="R147" s="76"/>
      <c r="S147" s="76"/>
      <c r="T147" s="7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8" t="s">
        <v>167</v>
      </c>
      <c r="AU147" s="18" t="s">
        <v>91</v>
      </c>
    </row>
    <row r="148" s="2" customFormat="1" ht="24.15" customHeight="1">
      <c r="A148" s="37"/>
      <c r="B148" s="178"/>
      <c r="C148" s="227" t="s">
        <v>217</v>
      </c>
      <c r="D148" s="227" t="s">
        <v>549</v>
      </c>
      <c r="E148" s="228" t="s">
        <v>1877</v>
      </c>
      <c r="F148" s="229" t="s">
        <v>1878</v>
      </c>
      <c r="G148" s="230" t="s">
        <v>295</v>
      </c>
      <c r="H148" s="231">
        <v>1</v>
      </c>
      <c r="I148" s="232"/>
      <c r="J148" s="233">
        <f>ROUND(I148*H148,2)</f>
        <v>0</v>
      </c>
      <c r="K148" s="229" t="s">
        <v>245</v>
      </c>
      <c r="L148" s="234"/>
      <c r="M148" s="235" t="s">
        <v>1</v>
      </c>
      <c r="N148" s="236" t="s">
        <v>47</v>
      </c>
      <c r="O148" s="76"/>
      <c r="P148" s="188">
        <f>O148*H148</f>
        <v>0</v>
      </c>
      <c r="Q148" s="188">
        <v>0.0067000000000000002</v>
      </c>
      <c r="R148" s="188">
        <f>Q148*H148</f>
        <v>0.0067000000000000002</v>
      </c>
      <c r="S148" s="188">
        <v>0</v>
      </c>
      <c r="T148" s="18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0" t="s">
        <v>586</v>
      </c>
      <c r="AT148" s="190" t="s">
        <v>549</v>
      </c>
      <c r="AU148" s="190" t="s">
        <v>91</v>
      </c>
      <c r="AY148" s="18" t="s">
        <v>160</v>
      </c>
      <c r="BE148" s="191">
        <f>IF(N148="základní",J148,0)</f>
        <v>0</v>
      </c>
      <c r="BF148" s="191">
        <f>IF(N148="snížená",J148,0)</f>
        <v>0</v>
      </c>
      <c r="BG148" s="191">
        <f>IF(N148="zákl. přenesená",J148,0)</f>
        <v>0</v>
      </c>
      <c r="BH148" s="191">
        <f>IF(N148="sníž. přenesená",J148,0)</f>
        <v>0</v>
      </c>
      <c r="BI148" s="191">
        <f>IF(N148="nulová",J148,0)</f>
        <v>0</v>
      </c>
      <c r="BJ148" s="18" t="s">
        <v>89</v>
      </c>
      <c r="BK148" s="191">
        <f>ROUND(I148*H148,2)</f>
        <v>0</v>
      </c>
      <c r="BL148" s="18" t="s">
        <v>296</v>
      </c>
      <c r="BM148" s="190" t="s">
        <v>1879</v>
      </c>
    </row>
    <row r="149" s="2" customFormat="1">
      <c r="A149" s="37"/>
      <c r="B149" s="38"/>
      <c r="C149" s="37"/>
      <c r="D149" s="192" t="s">
        <v>167</v>
      </c>
      <c r="E149" s="37"/>
      <c r="F149" s="193" t="s">
        <v>1878</v>
      </c>
      <c r="G149" s="37"/>
      <c r="H149" s="37"/>
      <c r="I149" s="194"/>
      <c r="J149" s="37"/>
      <c r="K149" s="37"/>
      <c r="L149" s="38"/>
      <c r="M149" s="195"/>
      <c r="N149" s="196"/>
      <c r="O149" s="76"/>
      <c r="P149" s="76"/>
      <c r="Q149" s="76"/>
      <c r="R149" s="76"/>
      <c r="S149" s="76"/>
      <c r="T149" s="7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8" t="s">
        <v>167</v>
      </c>
      <c r="AU149" s="18" t="s">
        <v>91</v>
      </c>
    </row>
    <row r="150" s="2" customFormat="1" ht="33" customHeight="1">
      <c r="A150" s="37"/>
      <c r="B150" s="178"/>
      <c r="C150" s="179" t="s">
        <v>223</v>
      </c>
      <c r="D150" s="179" t="s">
        <v>162</v>
      </c>
      <c r="E150" s="180" t="s">
        <v>1880</v>
      </c>
      <c r="F150" s="181" t="s">
        <v>1881</v>
      </c>
      <c r="G150" s="182" t="s">
        <v>515</v>
      </c>
      <c r="H150" s="183">
        <v>8</v>
      </c>
      <c r="I150" s="184"/>
      <c r="J150" s="185">
        <f>ROUND(I150*H150,2)</f>
        <v>0</v>
      </c>
      <c r="K150" s="181" t="s">
        <v>245</v>
      </c>
      <c r="L150" s="38"/>
      <c r="M150" s="186" t="s">
        <v>1</v>
      </c>
      <c r="N150" s="187" t="s">
        <v>47</v>
      </c>
      <c r="O150" s="76"/>
      <c r="P150" s="188">
        <f>O150*H150</f>
        <v>0</v>
      </c>
      <c r="Q150" s="188">
        <v>0.018419999999999999</v>
      </c>
      <c r="R150" s="188">
        <f>Q150*H150</f>
        <v>0.14735999999999999</v>
      </c>
      <c r="S150" s="188">
        <v>0</v>
      </c>
      <c r="T150" s="18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0" t="s">
        <v>296</v>
      </c>
      <c r="AT150" s="190" t="s">
        <v>162</v>
      </c>
      <c r="AU150" s="190" t="s">
        <v>91</v>
      </c>
      <c r="AY150" s="18" t="s">
        <v>160</v>
      </c>
      <c r="BE150" s="191">
        <f>IF(N150="základní",J150,0)</f>
        <v>0</v>
      </c>
      <c r="BF150" s="191">
        <f>IF(N150="snížená",J150,0)</f>
        <v>0</v>
      </c>
      <c r="BG150" s="191">
        <f>IF(N150="zákl. přenesená",J150,0)</f>
        <v>0</v>
      </c>
      <c r="BH150" s="191">
        <f>IF(N150="sníž. přenesená",J150,0)</f>
        <v>0</v>
      </c>
      <c r="BI150" s="191">
        <f>IF(N150="nulová",J150,0)</f>
        <v>0</v>
      </c>
      <c r="BJ150" s="18" t="s">
        <v>89</v>
      </c>
      <c r="BK150" s="191">
        <f>ROUND(I150*H150,2)</f>
        <v>0</v>
      </c>
      <c r="BL150" s="18" t="s">
        <v>296</v>
      </c>
      <c r="BM150" s="190" t="s">
        <v>1882</v>
      </c>
    </row>
    <row r="151" s="2" customFormat="1">
      <c r="A151" s="37"/>
      <c r="B151" s="38"/>
      <c r="C151" s="37"/>
      <c r="D151" s="192" t="s">
        <v>167</v>
      </c>
      <c r="E151" s="37"/>
      <c r="F151" s="193" t="s">
        <v>1883</v>
      </c>
      <c r="G151" s="37"/>
      <c r="H151" s="37"/>
      <c r="I151" s="194"/>
      <c r="J151" s="37"/>
      <c r="K151" s="37"/>
      <c r="L151" s="38"/>
      <c r="M151" s="195"/>
      <c r="N151" s="196"/>
      <c r="O151" s="76"/>
      <c r="P151" s="76"/>
      <c r="Q151" s="76"/>
      <c r="R151" s="76"/>
      <c r="S151" s="76"/>
      <c r="T151" s="7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8" t="s">
        <v>167</v>
      </c>
      <c r="AU151" s="18" t="s">
        <v>91</v>
      </c>
    </row>
    <row r="152" s="2" customFormat="1" ht="37.8" customHeight="1">
      <c r="A152" s="37"/>
      <c r="B152" s="178"/>
      <c r="C152" s="179" t="s">
        <v>317</v>
      </c>
      <c r="D152" s="179" t="s">
        <v>162</v>
      </c>
      <c r="E152" s="180" t="s">
        <v>1884</v>
      </c>
      <c r="F152" s="181" t="s">
        <v>1885</v>
      </c>
      <c r="G152" s="182" t="s">
        <v>515</v>
      </c>
      <c r="H152" s="183">
        <v>3</v>
      </c>
      <c r="I152" s="184"/>
      <c r="J152" s="185">
        <f>ROUND(I152*H152,2)</f>
        <v>0</v>
      </c>
      <c r="K152" s="181" t="s">
        <v>245</v>
      </c>
      <c r="L152" s="38"/>
      <c r="M152" s="186" t="s">
        <v>1</v>
      </c>
      <c r="N152" s="187" t="s">
        <v>47</v>
      </c>
      <c r="O152" s="76"/>
      <c r="P152" s="188">
        <f>O152*H152</f>
        <v>0</v>
      </c>
      <c r="Q152" s="188">
        <v>0.0034399999999999999</v>
      </c>
      <c r="R152" s="188">
        <f>Q152*H152</f>
        <v>0.010319999999999999</v>
      </c>
      <c r="S152" s="188">
        <v>0</v>
      </c>
      <c r="T152" s="18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90" t="s">
        <v>296</v>
      </c>
      <c r="AT152" s="190" t="s">
        <v>162</v>
      </c>
      <c r="AU152" s="190" t="s">
        <v>91</v>
      </c>
      <c r="AY152" s="18" t="s">
        <v>160</v>
      </c>
      <c r="BE152" s="191">
        <f>IF(N152="základní",J152,0)</f>
        <v>0</v>
      </c>
      <c r="BF152" s="191">
        <f>IF(N152="snížená",J152,0)</f>
        <v>0</v>
      </c>
      <c r="BG152" s="191">
        <f>IF(N152="zákl. přenesená",J152,0)</f>
        <v>0</v>
      </c>
      <c r="BH152" s="191">
        <f>IF(N152="sníž. přenesená",J152,0)</f>
        <v>0</v>
      </c>
      <c r="BI152" s="191">
        <f>IF(N152="nulová",J152,0)</f>
        <v>0</v>
      </c>
      <c r="BJ152" s="18" t="s">
        <v>89</v>
      </c>
      <c r="BK152" s="191">
        <f>ROUND(I152*H152,2)</f>
        <v>0</v>
      </c>
      <c r="BL152" s="18" t="s">
        <v>296</v>
      </c>
      <c r="BM152" s="190" t="s">
        <v>1886</v>
      </c>
    </row>
    <row r="153" s="2" customFormat="1">
      <c r="A153" s="37"/>
      <c r="B153" s="38"/>
      <c r="C153" s="37"/>
      <c r="D153" s="192" t="s">
        <v>167</v>
      </c>
      <c r="E153" s="37"/>
      <c r="F153" s="193" t="s">
        <v>1887</v>
      </c>
      <c r="G153" s="37"/>
      <c r="H153" s="37"/>
      <c r="I153" s="194"/>
      <c r="J153" s="37"/>
      <c r="K153" s="37"/>
      <c r="L153" s="38"/>
      <c r="M153" s="195"/>
      <c r="N153" s="196"/>
      <c r="O153" s="76"/>
      <c r="P153" s="76"/>
      <c r="Q153" s="76"/>
      <c r="R153" s="76"/>
      <c r="S153" s="76"/>
      <c r="T153" s="7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8" t="s">
        <v>167</v>
      </c>
      <c r="AU153" s="18" t="s">
        <v>91</v>
      </c>
    </row>
    <row r="154" s="12" customFormat="1" ht="22.8" customHeight="1">
      <c r="A154" s="12"/>
      <c r="B154" s="165"/>
      <c r="C154" s="12"/>
      <c r="D154" s="166" t="s">
        <v>81</v>
      </c>
      <c r="E154" s="176" t="s">
        <v>157</v>
      </c>
      <c r="F154" s="176" t="s">
        <v>158</v>
      </c>
      <c r="G154" s="12"/>
      <c r="H154" s="12"/>
      <c r="I154" s="168"/>
      <c r="J154" s="177">
        <f>BK154</f>
        <v>0</v>
      </c>
      <c r="K154" s="12"/>
      <c r="L154" s="165"/>
      <c r="M154" s="170"/>
      <c r="N154" s="171"/>
      <c r="O154" s="171"/>
      <c r="P154" s="172">
        <f>SUM(P155:P166)</f>
        <v>0</v>
      </c>
      <c r="Q154" s="171"/>
      <c r="R154" s="172">
        <f>SUM(R155:R166)</f>
        <v>0.20000000000000001</v>
      </c>
      <c r="S154" s="171"/>
      <c r="T154" s="173">
        <f>SUM(T155:T166)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66" t="s">
        <v>91</v>
      </c>
      <c r="AT154" s="174" t="s">
        <v>81</v>
      </c>
      <c r="AU154" s="174" t="s">
        <v>89</v>
      </c>
      <c r="AY154" s="166" t="s">
        <v>160</v>
      </c>
      <c r="BK154" s="175">
        <f>SUM(BK155:BK166)</f>
        <v>0</v>
      </c>
    </row>
    <row r="155" s="2" customFormat="1" ht="16.5" customHeight="1">
      <c r="A155" s="37"/>
      <c r="B155" s="178"/>
      <c r="C155" s="179" t="s">
        <v>8</v>
      </c>
      <c r="D155" s="179" t="s">
        <v>162</v>
      </c>
      <c r="E155" s="180" t="s">
        <v>1888</v>
      </c>
      <c r="F155" s="181" t="s">
        <v>1889</v>
      </c>
      <c r="G155" s="182" t="s">
        <v>1591</v>
      </c>
      <c r="H155" s="183">
        <v>20</v>
      </c>
      <c r="I155" s="184"/>
      <c r="J155" s="185">
        <f>ROUND(I155*H155,2)</f>
        <v>0</v>
      </c>
      <c r="K155" s="181" t="s">
        <v>1</v>
      </c>
      <c r="L155" s="38"/>
      <c r="M155" s="186" t="s">
        <v>1</v>
      </c>
      <c r="N155" s="187" t="s">
        <v>47</v>
      </c>
      <c r="O155" s="76"/>
      <c r="P155" s="188">
        <f>O155*H155</f>
        <v>0</v>
      </c>
      <c r="Q155" s="188">
        <v>0</v>
      </c>
      <c r="R155" s="188">
        <f>Q155*H155</f>
        <v>0</v>
      </c>
      <c r="S155" s="188">
        <v>0</v>
      </c>
      <c r="T155" s="18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0" t="s">
        <v>1815</v>
      </c>
      <c r="AT155" s="190" t="s">
        <v>162</v>
      </c>
      <c r="AU155" s="190" t="s">
        <v>91</v>
      </c>
      <c r="AY155" s="18" t="s">
        <v>160</v>
      </c>
      <c r="BE155" s="191">
        <f>IF(N155="základní",J155,0)</f>
        <v>0</v>
      </c>
      <c r="BF155" s="191">
        <f>IF(N155="snížená",J155,0)</f>
        <v>0</v>
      </c>
      <c r="BG155" s="191">
        <f>IF(N155="zákl. přenesená",J155,0)</f>
        <v>0</v>
      </c>
      <c r="BH155" s="191">
        <f>IF(N155="sníž. přenesená",J155,0)</f>
        <v>0</v>
      </c>
      <c r="BI155" s="191">
        <f>IF(N155="nulová",J155,0)</f>
        <v>0</v>
      </c>
      <c r="BJ155" s="18" t="s">
        <v>89</v>
      </c>
      <c r="BK155" s="191">
        <f>ROUND(I155*H155,2)</f>
        <v>0</v>
      </c>
      <c r="BL155" s="18" t="s">
        <v>1815</v>
      </c>
      <c r="BM155" s="190" t="s">
        <v>1890</v>
      </c>
    </row>
    <row r="156" s="2" customFormat="1">
      <c r="A156" s="37"/>
      <c r="B156" s="38"/>
      <c r="C156" s="37"/>
      <c r="D156" s="192" t="s">
        <v>167</v>
      </c>
      <c r="E156" s="37"/>
      <c r="F156" s="193" t="s">
        <v>1891</v>
      </c>
      <c r="G156" s="37"/>
      <c r="H156" s="37"/>
      <c r="I156" s="194"/>
      <c r="J156" s="37"/>
      <c r="K156" s="37"/>
      <c r="L156" s="38"/>
      <c r="M156" s="195"/>
      <c r="N156" s="196"/>
      <c r="O156" s="76"/>
      <c r="P156" s="76"/>
      <c r="Q156" s="76"/>
      <c r="R156" s="76"/>
      <c r="S156" s="76"/>
      <c r="T156" s="7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8" t="s">
        <v>167</v>
      </c>
      <c r="AU156" s="18" t="s">
        <v>91</v>
      </c>
    </row>
    <row r="157" s="2" customFormat="1" ht="16.5" customHeight="1">
      <c r="A157" s="37"/>
      <c r="B157" s="178"/>
      <c r="C157" s="179" t="s">
        <v>296</v>
      </c>
      <c r="D157" s="179" t="s">
        <v>162</v>
      </c>
      <c r="E157" s="180" t="s">
        <v>1892</v>
      </c>
      <c r="F157" s="181" t="s">
        <v>1893</v>
      </c>
      <c r="G157" s="182" t="s">
        <v>1591</v>
      </c>
      <c r="H157" s="183">
        <v>8</v>
      </c>
      <c r="I157" s="184"/>
      <c r="J157" s="185">
        <f>ROUND(I157*H157,2)</f>
        <v>0</v>
      </c>
      <c r="K157" s="181" t="s">
        <v>1</v>
      </c>
      <c r="L157" s="38"/>
      <c r="M157" s="186" t="s">
        <v>1</v>
      </c>
      <c r="N157" s="187" t="s">
        <v>47</v>
      </c>
      <c r="O157" s="76"/>
      <c r="P157" s="188">
        <f>O157*H157</f>
        <v>0</v>
      </c>
      <c r="Q157" s="188">
        <v>0</v>
      </c>
      <c r="R157" s="188">
        <f>Q157*H157</f>
        <v>0</v>
      </c>
      <c r="S157" s="188">
        <v>0</v>
      </c>
      <c r="T157" s="18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0" t="s">
        <v>1815</v>
      </c>
      <c r="AT157" s="190" t="s">
        <v>162</v>
      </c>
      <c r="AU157" s="190" t="s">
        <v>91</v>
      </c>
      <c r="AY157" s="18" t="s">
        <v>160</v>
      </c>
      <c r="BE157" s="191">
        <f>IF(N157="základní",J157,0)</f>
        <v>0</v>
      </c>
      <c r="BF157" s="191">
        <f>IF(N157="snížená",J157,0)</f>
        <v>0</v>
      </c>
      <c r="BG157" s="191">
        <f>IF(N157="zákl. přenesená",J157,0)</f>
        <v>0</v>
      </c>
      <c r="BH157" s="191">
        <f>IF(N157="sníž. přenesená",J157,0)</f>
        <v>0</v>
      </c>
      <c r="BI157" s="191">
        <f>IF(N157="nulová",J157,0)</f>
        <v>0</v>
      </c>
      <c r="BJ157" s="18" t="s">
        <v>89</v>
      </c>
      <c r="BK157" s="191">
        <f>ROUND(I157*H157,2)</f>
        <v>0</v>
      </c>
      <c r="BL157" s="18" t="s">
        <v>1815</v>
      </c>
      <c r="BM157" s="190" t="s">
        <v>1894</v>
      </c>
    </row>
    <row r="158" s="2" customFormat="1">
      <c r="A158" s="37"/>
      <c r="B158" s="38"/>
      <c r="C158" s="37"/>
      <c r="D158" s="192" t="s">
        <v>167</v>
      </c>
      <c r="E158" s="37"/>
      <c r="F158" s="193" t="s">
        <v>1895</v>
      </c>
      <c r="G158" s="37"/>
      <c r="H158" s="37"/>
      <c r="I158" s="194"/>
      <c r="J158" s="37"/>
      <c r="K158" s="37"/>
      <c r="L158" s="38"/>
      <c r="M158" s="195"/>
      <c r="N158" s="196"/>
      <c r="O158" s="76"/>
      <c r="P158" s="76"/>
      <c r="Q158" s="76"/>
      <c r="R158" s="76"/>
      <c r="S158" s="76"/>
      <c r="T158" s="7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8" t="s">
        <v>167</v>
      </c>
      <c r="AU158" s="18" t="s">
        <v>91</v>
      </c>
    </row>
    <row r="159" s="2" customFormat="1" ht="21.75" customHeight="1">
      <c r="A159" s="37"/>
      <c r="B159" s="178"/>
      <c r="C159" s="179" t="s">
        <v>357</v>
      </c>
      <c r="D159" s="179" t="s">
        <v>162</v>
      </c>
      <c r="E159" s="180" t="s">
        <v>1896</v>
      </c>
      <c r="F159" s="181" t="s">
        <v>1897</v>
      </c>
      <c r="G159" s="182" t="s">
        <v>295</v>
      </c>
      <c r="H159" s="183">
        <v>1</v>
      </c>
      <c r="I159" s="184"/>
      <c r="J159" s="185">
        <f>ROUND(I159*H159,2)</f>
        <v>0</v>
      </c>
      <c r="K159" s="181" t="s">
        <v>1</v>
      </c>
      <c r="L159" s="38"/>
      <c r="M159" s="186" t="s">
        <v>1</v>
      </c>
      <c r="N159" s="187" t="s">
        <v>47</v>
      </c>
      <c r="O159" s="76"/>
      <c r="P159" s="188">
        <f>O159*H159</f>
        <v>0</v>
      </c>
      <c r="Q159" s="188">
        <v>0</v>
      </c>
      <c r="R159" s="188">
        <f>Q159*H159</f>
        <v>0</v>
      </c>
      <c r="S159" s="188">
        <v>0</v>
      </c>
      <c r="T159" s="18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90" t="s">
        <v>296</v>
      </c>
      <c r="AT159" s="190" t="s">
        <v>162</v>
      </c>
      <c r="AU159" s="190" t="s">
        <v>91</v>
      </c>
      <c r="AY159" s="18" t="s">
        <v>160</v>
      </c>
      <c r="BE159" s="191">
        <f>IF(N159="základní",J159,0)</f>
        <v>0</v>
      </c>
      <c r="BF159" s="191">
        <f>IF(N159="snížená",J159,0)</f>
        <v>0</v>
      </c>
      <c r="BG159" s="191">
        <f>IF(N159="zákl. přenesená",J159,0)</f>
        <v>0</v>
      </c>
      <c r="BH159" s="191">
        <f>IF(N159="sníž. přenesená",J159,0)</f>
        <v>0</v>
      </c>
      <c r="BI159" s="191">
        <f>IF(N159="nulová",J159,0)</f>
        <v>0</v>
      </c>
      <c r="BJ159" s="18" t="s">
        <v>89</v>
      </c>
      <c r="BK159" s="191">
        <f>ROUND(I159*H159,2)</f>
        <v>0</v>
      </c>
      <c r="BL159" s="18" t="s">
        <v>296</v>
      </c>
      <c r="BM159" s="190" t="s">
        <v>1898</v>
      </c>
    </row>
    <row r="160" s="2" customFormat="1">
      <c r="A160" s="37"/>
      <c r="B160" s="38"/>
      <c r="C160" s="37"/>
      <c r="D160" s="192" t="s">
        <v>167</v>
      </c>
      <c r="E160" s="37"/>
      <c r="F160" s="193" t="s">
        <v>1897</v>
      </c>
      <c r="G160" s="37"/>
      <c r="H160" s="37"/>
      <c r="I160" s="194"/>
      <c r="J160" s="37"/>
      <c r="K160" s="37"/>
      <c r="L160" s="38"/>
      <c r="M160" s="195"/>
      <c r="N160" s="196"/>
      <c r="O160" s="76"/>
      <c r="P160" s="76"/>
      <c r="Q160" s="76"/>
      <c r="R160" s="76"/>
      <c r="S160" s="76"/>
      <c r="T160" s="77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8" t="s">
        <v>167</v>
      </c>
      <c r="AU160" s="18" t="s">
        <v>91</v>
      </c>
    </row>
    <row r="161" s="2" customFormat="1" ht="16.5" customHeight="1">
      <c r="A161" s="37"/>
      <c r="B161" s="178"/>
      <c r="C161" s="179" t="s">
        <v>363</v>
      </c>
      <c r="D161" s="179" t="s">
        <v>162</v>
      </c>
      <c r="E161" s="180" t="s">
        <v>1899</v>
      </c>
      <c r="F161" s="181" t="s">
        <v>1900</v>
      </c>
      <c r="G161" s="182" t="s">
        <v>220</v>
      </c>
      <c r="H161" s="183">
        <v>1</v>
      </c>
      <c r="I161" s="184"/>
      <c r="J161" s="185">
        <f>ROUND(I161*H161,2)</f>
        <v>0</v>
      </c>
      <c r="K161" s="181" t="s">
        <v>1</v>
      </c>
      <c r="L161" s="38"/>
      <c r="M161" s="186" t="s">
        <v>1</v>
      </c>
      <c r="N161" s="187" t="s">
        <v>47</v>
      </c>
      <c r="O161" s="76"/>
      <c r="P161" s="188">
        <f>O161*H161</f>
        <v>0</v>
      </c>
      <c r="Q161" s="188">
        <v>0.20000000000000001</v>
      </c>
      <c r="R161" s="188">
        <f>Q161*H161</f>
        <v>0.20000000000000001</v>
      </c>
      <c r="S161" s="188">
        <v>0</v>
      </c>
      <c r="T161" s="18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90" t="s">
        <v>296</v>
      </c>
      <c r="AT161" s="190" t="s">
        <v>162</v>
      </c>
      <c r="AU161" s="190" t="s">
        <v>91</v>
      </c>
      <c r="AY161" s="18" t="s">
        <v>160</v>
      </c>
      <c r="BE161" s="191">
        <f>IF(N161="základní",J161,0)</f>
        <v>0</v>
      </c>
      <c r="BF161" s="191">
        <f>IF(N161="snížená",J161,0)</f>
        <v>0</v>
      </c>
      <c r="BG161" s="191">
        <f>IF(N161="zákl. přenesená",J161,0)</f>
        <v>0</v>
      </c>
      <c r="BH161" s="191">
        <f>IF(N161="sníž. přenesená",J161,0)</f>
        <v>0</v>
      </c>
      <c r="BI161" s="191">
        <f>IF(N161="nulová",J161,0)</f>
        <v>0</v>
      </c>
      <c r="BJ161" s="18" t="s">
        <v>89</v>
      </c>
      <c r="BK161" s="191">
        <f>ROUND(I161*H161,2)</f>
        <v>0</v>
      </c>
      <c r="BL161" s="18" t="s">
        <v>296</v>
      </c>
      <c r="BM161" s="190" t="s">
        <v>1901</v>
      </c>
    </row>
    <row r="162" s="2" customFormat="1">
      <c r="A162" s="37"/>
      <c r="B162" s="38"/>
      <c r="C162" s="37"/>
      <c r="D162" s="192" t="s">
        <v>167</v>
      </c>
      <c r="E162" s="37"/>
      <c r="F162" s="193" t="s">
        <v>1900</v>
      </c>
      <c r="G162" s="37"/>
      <c r="H162" s="37"/>
      <c r="I162" s="194"/>
      <c r="J162" s="37"/>
      <c r="K162" s="37"/>
      <c r="L162" s="38"/>
      <c r="M162" s="195"/>
      <c r="N162" s="196"/>
      <c r="O162" s="76"/>
      <c r="P162" s="76"/>
      <c r="Q162" s="76"/>
      <c r="R162" s="76"/>
      <c r="S162" s="76"/>
      <c r="T162" s="7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8" t="s">
        <v>167</v>
      </c>
      <c r="AU162" s="18" t="s">
        <v>91</v>
      </c>
    </row>
    <row r="163" s="2" customFormat="1" ht="16.5" customHeight="1">
      <c r="A163" s="37"/>
      <c r="B163" s="178"/>
      <c r="C163" s="179" t="s">
        <v>368</v>
      </c>
      <c r="D163" s="179" t="s">
        <v>162</v>
      </c>
      <c r="E163" s="180" t="s">
        <v>1902</v>
      </c>
      <c r="F163" s="181" t="s">
        <v>1903</v>
      </c>
      <c r="G163" s="182" t="s">
        <v>1591</v>
      </c>
      <c r="H163" s="183">
        <v>8</v>
      </c>
      <c r="I163" s="184"/>
      <c r="J163" s="185">
        <f>ROUND(I163*H163,2)</f>
        <v>0</v>
      </c>
      <c r="K163" s="181" t="s">
        <v>1</v>
      </c>
      <c r="L163" s="38"/>
      <c r="M163" s="186" t="s">
        <v>1</v>
      </c>
      <c r="N163" s="187" t="s">
        <v>47</v>
      </c>
      <c r="O163" s="76"/>
      <c r="P163" s="188">
        <f>O163*H163</f>
        <v>0</v>
      </c>
      <c r="Q163" s="188">
        <v>0</v>
      </c>
      <c r="R163" s="188">
        <f>Q163*H163</f>
        <v>0</v>
      </c>
      <c r="S163" s="188">
        <v>0</v>
      </c>
      <c r="T163" s="18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90" t="s">
        <v>296</v>
      </c>
      <c r="AT163" s="190" t="s">
        <v>162</v>
      </c>
      <c r="AU163" s="190" t="s">
        <v>91</v>
      </c>
      <c r="AY163" s="18" t="s">
        <v>160</v>
      </c>
      <c r="BE163" s="191">
        <f>IF(N163="základní",J163,0)</f>
        <v>0</v>
      </c>
      <c r="BF163" s="191">
        <f>IF(N163="snížená",J163,0)</f>
        <v>0</v>
      </c>
      <c r="BG163" s="191">
        <f>IF(N163="zákl. přenesená",J163,0)</f>
        <v>0</v>
      </c>
      <c r="BH163" s="191">
        <f>IF(N163="sníž. přenesená",J163,0)</f>
        <v>0</v>
      </c>
      <c r="BI163" s="191">
        <f>IF(N163="nulová",J163,0)</f>
        <v>0</v>
      </c>
      <c r="BJ163" s="18" t="s">
        <v>89</v>
      </c>
      <c r="BK163" s="191">
        <f>ROUND(I163*H163,2)</f>
        <v>0</v>
      </c>
      <c r="BL163" s="18" t="s">
        <v>296</v>
      </c>
      <c r="BM163" s="190" t="s">
        <v>1904</v>
      </c>
    </row>
    <row r="164" s="2" customFormat="1">
      <c r="A164" s="37"/>
      <c r="B164" s="38"/>
      <c r="C164" s="37"/>
      <c r="D164" s="192" t="s">
        <v>167</v>
      </c>
      <c r="E164" s="37"/>
      <c r="F164" s="193" t="s">
        <v>1903</v>
      </c>
      <c r="G164" s="37"/>
      <c r="H164" s="37"/>
      <c r="I164" s="194"/>
      <c r="J164" s="37"/>
      <c r="K164" s="37"/>
      <c r="L164" s="38"/>
      <c r="M164" s="195"/>
      <c r="N164" s="196"/>
      <c r="O164" s="76"/>
      <c r="P164" s="76"/>
      <c r="Q164" s="76"/>
      <c r="R164" s="76"/>
      <c r="S164" s="76"/>
      <c r="T164" s="7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8" t="s">
        <v>167</v>
      </c>
      <c r="AU164" s="18" t="s">
        <v>91</v>
      </c>
    </row>
    <row r="165" s="2" customFormat="1" ht="24.15" customHeight="1">
      <c r="A165" s="37"/>
      <c r="B165" s="178"/>
      <c r="C165" s="179" t="s">
        <v>374</v>
      </c>
      <c r="D165" s="179" t="s">
        <v>162</v>
      </c>
      <c r="E165" s="180" t="s">
        <v>1905</v>
      </c>
      <c r="F165" s="181" t="s">
        <v>1906</v>
      </c>
      <c r="G165" s="182" t="s">
        <v>220</v>
      </c>
      <c r="H165" s="183">
        <v>1</v>
      </c>
      <c r="I165" s="184"/>
      <c r="J165" s="185">
        <f>ROUND(I165*H165,2)</f>
        <v>0</v>
      </c>
      <c r="K165" s="181" t="s">
        <v>1</v>
      </c>
      <c r="L165" s="38"/>
      <c r="M165" s="186" t="s">
        <v>1</v>
      </c>
      <c r="N165" s="187" t="s">
        <v>47</v>
      </c>
      <c r="O165" s="76"/>
      <c r="P165" s="188">
        <f>O165*H165</f>
        <v>0</v>
      </c>
      <c r="Q165" s="188">
        <v>0</v>
      </c>
      <c r="R165" s="188">
        <f>Q165*H165</f>
        <v>0</v>
      </c>
      <c r="S165" s="188">
        <v>0</v>
      </c>
      <c r="T165" s="18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90" t="s">
        <v>296</v>
      </c>
      <c r="AT165" s="190" t="s">
        <v>162</v>
      </c>
      <c r="AU165" s="190" t="s">
        <v>91</v>
      </c>
      <c r="AY165" s="18" t="s">
        <v>160</v>
      </c>
      <c r="BE165" s="191">
        <f>IF(N165="základní",J165,0)</f>
        <v>0</v>
      </c>
      <c r="BF165" s="191">
        <f>IF(N165="snížená",J165,0)</f>
        <v>0</v>
      </c>
      <c r="BG165" s="191">
        <f>IF(N165="zákl. přenesená",J165,0)</f>
        <v>0</v>
      </c>
      <c r="BH165" s="191">
        <f>IF(N165="sníž. přenesená",J165,0)</f>
        <v>0</v>
      </c>
      <c r="BI165" s="191">
        <f>IF(N165="nulová",J165,0)</f>
        <v>0</v>
      </c>
      <c r="BJ165" s="18" t="s">
        <v>89</v>
      </c>
      <c r="BK165" s="191">
        <f>ROUND(I165*H165,2)</f>
        <v>0</v>
      </c>
      <c r="BL165" s="18" t="s">
        <v>296</v>
      </c>
      <c r="BM165" s="190" t="s">
        <v>1907</v>
      </c>
    </row>
    <row r="166" s="2" customFormat="1">
      <c r="A166" s="37"/>
      <c r="B166" s="38"/>
      <c r="C166" s="37"/>
      <c r="D166" s="192" t="s">
        <v>167</v>
      </c>
      <c r="E166" s="37"/>
      <c r="F166" s="193" t="s">
        <v>1908</v>
      </c>
      <c r="G166" s="37"/>
      <c r="H166" s="37"/>
      <c r="I166" s="194"/>
      <c r="J166" s="37"/>
      <c r="K166" s="37"/>
      <c r="L166" s="38"/>
      <c r="M166" s="197"/>
      <c r="N166" s="198"/>
      <c r="O166" s="199"/>
      <c r="P166" s="199"/>
      <c r="Q166" s="199"/>
      <c r="R166" s="199"/>
      <c r="S166" s="199"/>
      <c r="T166" s="200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8" t="s">
        <v>167</v>
      </c>
      <c r="AU166" s="18" t="s">
        <v>91</v>
      </c>
    </row>
    <row r="167" s="2" customFormat="1" ht="6.96" customHeight="1">
      <c r="A167" s="37"/>
      <c r="B167" s="59"/>
      <c r="C167" s="60"/>
      <c r="D167" s="60"/>
      <c r="E167" s="60"/>
      <c r="F167" s="60"/>
      <c r="G167" s="60"/>
      <c r="H167" s="60"/>
      <c r="I167" s="60"/>
      <c r="J167" s="60"/>
      <c r="K167" s="60"/>
      <c r="L167" s="38"/>
      <c r="M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</row>
  </sheetData>
  <autoFilter ref="C122:K16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91</v>
      </c>
    </row>
    <row r="4" s="1" customFormat="1" ht="24.96" customHeight="1">
      <c r="B4" s="21"/>
      <c r="D4" s="22" t="s">
        <v>131</v>
      </c>
      <c r="L4" s="21"/>
      <c r="M4" s="12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6.25" customHeight="1">
      <c r="B7" s="21"/>
      <c r="E7" s="128" t="str">
        <f>'Rekapitulace stavby'!K6</f>
        <v>SOŠ, SOU a ZŠ Třešť - oprava kotelny a rozvodů ÚT na hlavní budově v Černovicích</v>
      </c>
      <c r="F7" s="31"/>
      <c r="G7" s="31"/>
      <c r="H7" s="31"/>
      <c r="L7" s="21"/>
    </row>
    <row r="8" s="1" customFormat="1" ht="12" customHeight="1">
      <c r="B8" s="21"/>
      <c r="D8" s="31" t="s">
        <v>132</v>
      </c>
      <c r="L8" s="21"/>
    </row>
    <row r="9" s="2" customFormat="1" ht="16.5" customHeight="1">
      <c r="A9" s="37"/>
      <c r="B9" s="38"/>
      <c r="C9" s="37"/>
      <c r="D9" s="37"/>
      <c r="E9" s="128" t="s">
        <v>228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134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30" customHeight="1">
      <c r="A11" s="37"/>
      <c r="B11" s="38"/>
      <c r="C11" s="37"/>
      <c r="D11" s="37"/>
      <c r="E11" s="66" t="s">
        <v>1909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19</v>
      </c>
      <c r="G13" s="37"/>
      <c r="H13" s="37"/>
      <c r="I13" s="31" t="s">
        <v>20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21</v>
      </c>
      <c r="E14" s="37"/>
      <c r="F14" s="26" t="s">
        <v>22</v>
      </c>
      <c r="G14" s="37"/>
      <c r="H14" s="37"/>
      <c r="I14" s="31" t="s">
        <v>23</v>
      </c>
      <c r="J14" s="68" t="str">
        <f>'Rekapitulace stavby'!AN8</f>
        <v>28. 4. 2023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25</v>
      </c>
      <c r="E16" s="37"/>
      <c r="F16" s="37"/>
      <c r="G16" s="37"/>
      <c r="H16" s="37"/>
      <c r="I16" s="31" t="s">
        <v>26</v>
      </c>
      <c r="J16" s="26" t="s">
        <v>27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28</v>
      </c>
      <c r="F17" s="37"/>
      <c r="G17" s="37"/>
      <c r="H17" s="37"/>
      <c r="I17" s="31" t="s">
        <v>29</v>
      </c>
      <c r="J17" s="26" t="s">
        <v>30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31</v>
      </c>
      <c r="E19" s="37"/>
      <c r="F19" s="37"/>
      <c r="G19" s="37"/>
      <c r="H19" s="37"/>
      <c r="I19" s="31" t="s">
        <v>26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29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33</v>
      </c>
      <c r="E22" s="37"/>
      <c r="F22" s="37"/>
      <c r="G22" s="37"/>
      <c r="H22" s="37"/>
      <c r="I22" s="31" t="s">
        <v>26</v>
      </c>
      <c r="J22" s="26" t="s">
        <v>34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35</v>
      </c>
      <c r="F23" s="37"/>
      <c r="G23" s="37"/>
      <c r="H23" s="37"/>
      <c r="I23" s="31" t="s">
        <v>29</v>
      </c>
      <c r="J23" s="26" t="s">
        <v>36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38</v>
      </c>
      <c r="E25" s="37"/>
      <c r="F25" s="37"/>
      <c r="G25" s="37"/>
      <c r="H25" s="37"/>
      <c r="I25" s="31" t="s">
        <v>26</v>
      </c>
      <c r="J25" s="26" t="str">
        <f>IF('Rekapitulace stavby'!AN19="","",'Rekapitulace stavby'!AN19)</f>
        <v/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tr">
        <f>IF('Rekapitulace stavby'!E20="","",'Rekapitulace stavby'!E20)</f>
        <v xml:space="preserve"> </v>
      </c>
      <c r="F26" s="37"/>
      <c r="G26" s="37"/>
      <c r="H26" s="37"/>
      <c r="I26" s="31" t="s">
        <v>29</v>
      </c>
      <c r="J26" s="26" t="str">
        <f>IF('Rekapitulace stavby'!AN20="","",'Rekapitulace stavby'!AN20)</f>
        <v/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40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262.5" customHeight="1">
      <c r="A29" s="129"/>
      <c r="B29" s="130"/>
      <c r="C29" s="129"/>
      <c r="D29" s="129"/>
      <c r="E29" s="35" t="s">
        <v>1910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2" t="s">
        <v>42</v>
      </c>
      <c r="E32" s="37"/>
      <c r="F32" s="37"/>
      <c r="G32" s="37"/>
      <c r="H32" s="37"/>
      <c r="I32" s="37"/>
      <c r="J32" s="95">
        <f>ROUND(J136,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44</v>
      </c>
      <c r="G34" s="37"/>
      <c r="H34" s="37"/>
      <c r="I34" s="42" t="s">
        <v>43</v>
      </c>
      <c r="J34" s="42" t="s">
        <v>45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3" t="s">
        <v>46</v>
      </c>
      <c r="E35" s="31" t="s">
        <v>47</v>
      </c>
      <c r="F35" s="134">
        <f>ROUND((SUM(BE136:BE424)),  2)</f>
        <v>0</v>
      </c>
      <c r="G35" s="37"/>
      <c r="H35" s="37"/>
      <c r="I35" s="135">
        <v>0.20999999999999999</v>
      </c>
      <c r="J35" s="134">
        <f>ROUND(((SUM(BE136:BE424))*I35),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48</v>
      </c>
      <c r="F36" s="134">
        <f>ROUND((SUM(BF136:BF424)),  2)</f>
        <v>0</v>
      </c>
      <c r="G36" s="37"/>
      <c r="H36" s="37"/>
      <c r="I36" s="135">
        <v>0.14999999999999999</v>
      </c>
      <c r="J36" s="134">
        <f>ROUND(((SUM(BF136:BF424))*I36),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49</v>
      </c>
      <c r="F37" s="134">
        <f>ROUND((SUM(BG136:BG424)),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50</v>
      </c>
      <c r="F38" s="134">
        <f>ROUND((SUM(BH136:BH424)),  2)</f>
        <v>0</v>
      </c>
      <c r="G38" s="37"/>
      <c r="H38" s="37"/>
      <c r="I38" s="135">
        <v>0.14999999999999999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51</v>
      </c>
      <c r="F39" s="134">
        <f>ROUND((SUM(BI136:BI424)),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6"/>
      <c r="D41" s="137" t="s">
        <v>52</v>
      </c>
      <c r="E41" s="80"/>
      <c r="F41" s="80"/>
      <c r="G41" s="138" t="s">
        <v>53</v>
      </c>
      <c r="H41" s="139" t="s">
        <v>54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55</v>
      </c>
      <c r="E50" s="56"/>
      <c r="F50" s="56"/>
      <c r="G50" s="55" t="s">
        <v>56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57</v>
      </c>
      <c r="E61" s="40"/>
      <c r="F61" s="142" t="s">
        <v>58</v>
      </c>
      <c r="G61" s="57" t="s">
        <v>57</v>
      </c>
      <c r="H61" s="40"/>
      <c r="I61" s="40"/>
      <c r="J61" s="143" t="s">
        <v>58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59</v>
      </c>
      <c r="E65" s="58"/>
      <c r="F65" s="58"/>
      <c r="G65" s="55" t="s">
        <v>60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57</v>
      </c>
      <c r="E76" s="40"/>
      <c r="F76" s="142" t="s">
        <v>58</v>
      </c>
      <c r="G76" s="57" t="s">
        <v>57</v>
      </c>
      <c r="H76" s="40"/>
      <c r="I76" s="40"/>
      <c r="J76" s="143" t="s">
        <v>58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137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7"/>
      <c r="D85" s="37"/>
      <c r="E85" s="128" t="str">
        <f>E7</f>
        <v>SOŠ, SOU a ZŠ Třešť - oprava kotelny a rozvodů ÚT na hlavní budově v Černovicích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132</v>
      </c>
      <c r="L86" s="21"/>
    </row>
    <row r="87" s="2" customFormat="1" ht="16.5" customHeight="1">
      <c r="A87" s="37"/>
      <c r="B87" s="38"/>
      <c r="C87" s="37"/>
      <c r="D87" s="37"/>
      <c r="E87" s="128" t="s">
        <v>228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134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30" customHeight="1">
      <c r="A89" s="37"/>
      <c r="B89" s="38"/>
      <c r="C89" s="37"/>
      <c r="D89" s="37"/>
      <c r="E89" s="66" t="str">
        <f>E11</f>
        <v xml:space="preserve">01C - Zařízení zdravotně technických instalací, plynová zařízení 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7"/>
      <c r="E91" s="37"/>
      <c r="F91" s="26" t="str">
        <f>F14</f>
        <v>Černovice, Mariánské náměstí</v>
      </c>
      <c r="G91" s="37"/>
      <c r="H91" s="37"/>
      <c r="I91" s="31" t="s">
        <v>23</v>
      </c>
      <c r="J91" s="68" t="str">
        <f>IF(J14="","",J14)</f>
        <v>28. 4. 2023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31" t="s">
        <v>25</v>
      </c>
      <c r="D93" s="37"/>
      <c r="E93" s="37"/>
      <c r="F93" s="26" t="str">
        <f>E17</f>
        <v>Kraj Vysočina</v>
      </c>
      <c r="G93" s="37"/>
      <c r="H93" s="37"/>
      <c r="I93" s="31" t="s">
        <v>33</v>
      </c>
      <c r="J93" s="35" t="str">
        <f>E23</f>
        <v>PROJEKT CENTRUM NOVA s.r.o.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31</v>
      </c>
      <c r="D94" s="37"/>
      <c r="E94" s="37"/>
      <c r="F94" s="26" t="str">
        <f>IF(E20="","",E20)</f>
        <v>Vyplň údaj</v>
      </c>
      <c r="G94" s="37"/>
      <c r="H94" s="37"/>
      <c r="I94" s="31" t="s">
        <v>38</v>
      </c>
      <c r="J94" s="35" t="str">
        <f>E26</f>
        <v xml:space="preserve"> 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138</v>
      </c>
      <c r="D96" s="136"/>
      <c r="E96" s="136"/>
      <c r="F96" s="136"/>
      <c r="G96" s="136"/>
      <c r="H96" s="136"/>
      <c r="I96" s="136"/>
      <c r="J96" s="145" t="s">
        <v>139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140</v>
      </c>
      <c r="D98" s="37"/>
      <c r="E98" s="37"/>
      <c r="F98" s="37"/>
      <c r="G98" s="37"/>
      <c r="H98" s="37"/>
      <c r="I98" s="37"/>
      <c r="J98" s="95">
        <f>J136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141</v>
      </c>
    </row>
    <row r="99" s="9" customFormat="1" ht="24.96" customHeight="1">
      <c r="A99" s="9"/>
      <c r="B99" s="147"/>
      <c r="C99" s="9"/>
      <c r="D99" s="148" t="s">
        <v>231</v>
      </c>
      <c r="E99" s="149"/>
      <c r="F99" s="149"/>
      <c r="G99" s="149"/>
      <c r="H99" s="149"/>
      <c r="I99" s="149"/>
      <c r="J99" s="150">
        <f>J137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1"/>
      <c r="C100" s="10"/>
      <c r="D100" s="152" t="s">
        <v>424</v>
      </c>
      <c r="E100" s="153"/>
      <c r="F100" s="153"/>
      <c r="G100" s="153"/>
      <c r="H100" s="153"/>
      <c r="I100" s="153"/>
      <c r="J100" s="154">
        <f>J138</f>
        <v>0</v>
      </c>
      <c r="K100" s="10"/>
      <c r="L100" s="15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1"/>
      <c r="C101" s="10"/>
      <c r="D101" s="152" t="s">
        <v>426</v>
      </c>
      <c r="E101" s="153"/>
      <c r="F101" s="153"/>
      <c r="G101" s="153"/>
      <c r="H101" s="153"/>
      <c r="I101" s="153"/>
      <c r="J101" s="154">
        <f>J160</f>
        <v>0</v>
      </c>
      <c r="K101" s="10"/>
      <c r="L101" s="15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1"/>
      <c r="C102" s="10"/>
      <c r="D102" s="152" t="s">
        <v>1911</v>
      </c>
      <c r="E102" s="153"/>
      <c r="F102" s="153"/>
      <c r="G102" s="153"/>
      <c r="H102" s="153"/>
      <c r="I102" s="153"/>
      <c r="J102" s="154">
        <f>J164</f>
        <v>0</v>
      </c>
      <c r="K102" s="10"/>
      <c r="L102" s="15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1"/>
      <c r="C103" s="10"/>
      <c r="D103" s="152" t="s">
        <v>232</v>
      </c>
      <c r="E103" s="153"/>
      <c r="F103" s="153"/>
      <c r="G103" s="153"/>
      <c r="H103" s="153"/>
      <c r="I103" s="153"/>
      <c r="J103" s="154">
        <f>J169</f>
        <v>0</v>
      </c>
      <c r="K103" s="10"/>
      <c r="L103" s="15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1"/>
      <c r="C104" s="10"/>
      <c r="D104" s="152" t="s">
        <v>233</v>
      </c>
      <c r="E104" s="153"/>
      <c r="F104" s="153"/>
      <c r="G104" s="153"/>
      <c r="H104" s="153"/>
      <c r="I104" s="153"/>
      <c r="J104" s="154">
        <f>J181</f>
        <v>0</v>
      </c>
      <c r="K104" s="10"/>
      <c r="L104" s="15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1"/>
      <c r="C105" s="10"/>
      <c r="D105" s="152" t="s">
        <v>234</v>
      </c>
      <c r="E105" s="153"/>
      <c r="F105" s="153"/>
      <c r="G105" s="153"/>
      <c r="H105" s="153"/>
      <c r="I105" s="153"/>
      <c r="J105" s="154">
        <f>J194</f>
        <v>0</v>
      </c>
      <c r="K105" s="10"/>
      <c r="L105" s="15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47"/>
      <c r="C106" s="9"/>
      <c r="D106" s="148" t="s">
        <v>235</v>
      </c>
      <c r="E106" s="149"/>
      <c r="F106" s="149"/>
      <c r="G106" s="149"/>
      <c r="H106" s="149"/>
      <c r="I106" s="149"/>
      <c r="J106" s="150">
        <f>J197</f>
        <v>0</v>
      </c>
      <c r="K106" s="9"/>
      <c r="L106" s="147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51"/>
      <c r="C107" s="10"/>
      <c r="D107" s="152" t="s">
        <v>793</v>
      </c>
      <c r="E107" s="153"/>
      <c r="F107" s="153"/>
      <c r="G107" s="153"/>
      <c r="H107" s="153"/>
      <c r="I107" s="153"/>
      <c r="J107" s="154">
        <f>J198</f>
        <v>0</v>
      </c>
      <c r="K107" s="10"/>
      <c r="L107" s="15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1"/>
      <c r="C108" s="10"/>
      <c r="D108" s="152" t="s">
        <v>1912</v>
      </c>
      <c r="E108" s="153"/>
      <c r="F108" s="153"/>
      <c r="G108" s="153"/>
      <c r="H108" s="153"/>
      <c r="I108" s="153"/>
      <c r="J108" s="154">
        <f>J219</f>
        <v>0</v>
      </c>
      <c r="K108" s="10"/>
      <c r="L108" s="15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1"/>
      <c r="C109" s="10"/>
      <c r="D109" s="152" t="s">
        <v>1913</v>
      </c>
      <c r="E109" s="153"/>
      <c r="F109" s="153"/>
      <c r="G109" s="153"/>
      <c r="H109" s="153"/>
      <c r="I109" s="153"/>
      <c r="J109" s="154">
        <f>J242</f>
        <v>0</v>
      </c>
      <c r="K109" s="10"/>
      <c r="L109" s="15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1"/>
      <c r="C110" s="10"/>
      <c r="D110" s="152" t="s">
        <v>1914</v>
      </c>
      <c r="E110" s="153"/>
      <c r="F110" s="153"/>
      <c r="G110" s="153"/>
      <c r="H110" s="153"/>
      <c r="I110" s="153"/>
      <c r="J110" s="154">
        <f>J348</f>
        <v>0</v>
      </c>
      <c r="K110" s="10"/>
      <c r="L110" s="15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51"/>
      <c r="C111" s="10"/>
      <c r="D111" s="152" t="s">
        <v>1915</v>
      </c>
      <c r="E111" s="153"/>
      <c r="F111" s="153"/>
      <c r="G111" s="153"/>
      <c r="H111" s="153"/>
      <c r="I111" s="153"/>
      <c r="J111" s="154">
        <f>J390</f>
        <v>0</v>
      </c>
      <c r="K111" s="10"/>
      <c r="L111" s="15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51"/>
      <c r="C112" s="10"/>
      <c r="D112" s="152" t="s">
        <v>1916</v>
      </c>
      <c r="E112" s="153"/>
      <c r="F112" s="153"/>
      <c r="G112" s="153"/>
      <c r="H112" s="153"/>
      <c r="I112" s="153"/>
      <c r="J112" s="154">
        <f>J406</f>
        <v>0</v>
      </c>
      <c r="K112" s="10"/>
      <c r="L112" s="15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51"/>
      <c r="C113" s="10"/>
      <c r="D113" s="152" t="s">
        <v>237</v>
      </c>
      <c r="E113" s="153"/>
      <c r="F113" s="153"/>
      <c r="G113" s="153"/>
      <c r="H113" s="153"/>
      <c r="I113" s="153"/>
      <c r="J113" s="154">
        <f>J410</f>
        <v>0</v>
      </c>
      <c r="K113" s="10"/>
      <c r="L113" s="15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51"/>
      <c r="C114" s="10"/>
      <c r="D114" s="152" t="s">
        <v>1917</v>
      </c>
      <c r="E114" s="153"/>
      <c r="F114" s="153"/>
      <c r="G114" s="153"/>
      <c r="H114" s="153"/>
      <c r="I114" s="153"/>
      <c r="J114" s="154">
        <f>J417</f>
        <v>0</v>
      </c>
      <c r="K114" s="10"/>
      <c r="L114" s="15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59"/>
      <c r="C116" s="60"/>
      <c r="D116" s="60"/>
      <c r="E116" s="60"/>
      <c r="F116" s="60"/>
      <c r="G116" s="60"/>
      <c r="H116" s="60"/>
      <c r="I116" s="60"/>
      <c r="J116" s="60"/>
      <c r="K116" s="60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20" s="2" customFormat="1" ht="6.96" customHeight="1">
      <c r="A120" s="37"/>
      <c r="B120" s="61"/>
      <c r="C120" s="62"/>
      <c r="D120" s="62"/>
      <c r="E120" s="62"/>
      <c r="F120" s="62"/>
      <c r="G120" s="62"/>
      <c r="H120" s="62"/>
      <c r="I120" s="62"/>
      <c r="J120" s="62"/>
      <c r="K120" s="62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24.96" customHeight="1">
      <c r="A121" s="37"/>
      <c r="B121" s="38"/>
      <c r="C121" s="22" t="s">
        <v>144</v>
      </c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7"/>
      <c r="D122" s="37"/>
      <c r="E122" s="37"/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16</v>
      </c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26.25" customHeight="1">
      <c r="A124" s="37"/>
      <c r="B124" s="38"/>
      <c r="C124" s="37"/>
      <c r="D124" s="37"/>
      <c r="E124" s="128" t="str">
        <f>E7</f>
        <v>SOŠ, SOU a ZŠ Třešť - oprava kotelny a rozvodů ÚT na hlavní budově v Černovicích</v>
      </c>
      <c r="F124" s="31"/>
      <c r="G124" s="31"/>
      <c r="H124" s="31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" customFormat="1" ht="12" customHeight="1">
      <c r="B125" s="21"/>
      <c r="C125" s="31" t="s">
        <v>132</v>
      </c>
      <c r="L125" s="21"/>
    </row>
    <row r="126" s="2" customFormat="1" ht="16.5" customHeight="1">
      <c r="A126" s="37"/>
      <c r="B126" s="38"/>
      <c r="C126" s="37"/>
      <c r="D126" s="37"/>
      <c r="E126" s="128" t="s">
        <v>228</v>
      </c>
      <c r="F126" s="37"/>
      <c r="G126" s="37"/>
      <c r="H126" s="37"/>
      <c r="I126" s="37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2" customHeight="1">
      <c r="A127" s="37"/>
      <c r="B127" s="38"/>
      <c r="C127" s="31" t="s">
        <v>134</v>
      </c>
      <c r="D127" s="37"/>
      <c r="E127" s="37"/>
      <c r="F127" s="37"/>
      <c r="G127" s="37"/>
      <c r="H127" s="37"/>
      <c r="I127" s="37"/>
      <c r="J127" s="37"/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30" customHeight="1">
      <c r="A128" s="37"/>
      <c r="B128" s="38"/>
      <c r="C128" s="37"/>
      <c r="D128" s="37"/>
      <c r="E128" s="66" t="str">
        <f>E11</f>
        <v xml:space="preserve">01C - Zařízení zdravotně technických instalací, plynová zařízení </v>
      </c>
      <c r="F128" s="37"/>
      <c r="G128" s="37"/>
      <c r="H128" s="37"/>
      <c r="I128" s="37"/>
      <c r="J128" s="37"/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6.96" customHeight="1">
      <c r="A129" s="37"/>
      <c r="B129" s="38"/>
      <c r="C129" s="37"/>
      <c r="D129" s="37"/>
      <c r="E129" s="37"/>
      <c r="F129" s="37"/>
      <c r="G129" s="37"/>
      <c r="H129" s="37"/>
      <c r="I129" s="37"/>
      <c r="J129" s="37"/>
      <c r="K129" s="37"/>
      <c r="L129" s="54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2" customHeight="1">
      <c r="A130" s="37"/>
      <c r="B130" s="38"/>
      <c r="C130" s="31" t="s">
        <v>21</v>
      </c>
      <c r="D130" s="37"/>
      <c r="E130" s="37"/>
      <c r="F130" s="26" t="str">
        <f>F14</f>
        <v>Černovice, Mariánské náměstí</v>
      </c>
      <c r="G130" s="37"/>
      <c r="H130" s="37"/>
      <c r="I130" s="31" t="s">
        <v>23</v>
      </c>
      <c r="J130" s="68" t="str">
        <f>IF(J14="","",J14)</f>
        <v>28. 4. 2023</v>
      </c>
      <c r="K130" s="37"/>
      <c r="L130" s="54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6.96" customHeight="1">
      <c r="A131" s="37"/>
      <c r="B131" s="38"/>
      <c r="C131" s="37"/>
      <c r="D131" s="37"/>
      <c r="E131" s="37"/>
      <c r="F131" s="37"/>
      <c r="G131" s="37"/>
      <c r="H131" s="37"/>
      <c r="I131" s="37"/>
      <c r="J131" s="37"/>
      <c r="K131" s="37"/>
      <c r="L131" s="54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25.65" customHeight="1">
      <c r="A132" s="37"/>
      <c r="B132" s="38"/>
      <c r="C132" s="31" t="s">
        <v>25</v>
      </c>
      <c r="D132" s="37"/>
      <c r="E132" s="37"/>
      <c r="F132" s="26" t="str">
        <f>E17</f>
        <v>Kraj Vysočina</v>
      </c>
      <c r="G132" s="37"/>
      <c r="H132" s="37"/>
      <c r="I132" s="31" t="s">
        <v>33</v>
      </c>
      <c r="J132" s="35" t="str">
        <f>E23</f>
        <v>PROJEKT CENTRUM NOVA s.r.o.</v>
      </c>
      <c r="K132" s="37"/>
      <c r="L132" s="54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5.15" customHeight="1">
      <c r="A133" s="37"/>
      <c r="B133" s="38"/>
      <c r="C133" s="31" t="s">
        <v>31</v>
      </c>
      <c r="D133" s="37"/>
      <c r="E133" s="37"/>
      <c r="F133" s="26" t="str">
        <f>IF(E20="","",E20)</f>
        <v>Vyplň údaj</v>
      </c>
      <c r="G133" s="37"/>
      <c r="H133" s="37"/>
      <c r="I133" s="31" t="s">
        <v>38</v>
      </c>
      <c r="J133" s="35" t="str">
        <f>E26</f>
        <v xml:space="preserve"> </v>
      </c>
      <c r="K133" s="37"/>
      <c r="L133" s="54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0.32" customHeight="1">
      <c r="A134" s="37"/>
      <c r="B134" s="38"/>
      <c r="C134" s="37"/>
      <c r="D134" s="37"/>
      <c r="E134" s="37"/>
      <c r="F134" s="37"/>
      <c r="G134" s="37"/>
      <c r="H134" s="37"/>
      <c r="I134" s="37"/>
      <c r="J134" s="37"/>
      <c r="K134" s="37"/>
      <c r="L134" s="54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11" customFormat="1" ht="29.28" customHeight="1">
      <c r="A135" s="155"/>
      <c r="B135" s="156"/>
      <c r="C135" s="157" t="s">
        <v>145</v>
      </c>
      <c r="D135" s="158" t="s">
        <v>67</v>
      </c>
      <c r="E135" s="158" t="s">
        <v>63</v>
      </c>
      <c r="F135" s="158" t="s">
        <v>64</v>
      </c>
      <c r="G135" s="158" t="s">
        <v>146</v>
      </c>
      <c r="H135" s="158" t="s">
        <v>147</v>
      </c>
      <c r="I135" s="158" t="s">
        <v>148</v>
      </c>
      <c r="J135" s="158" t="s">
        <v>139</v>
      </c>
      <c r="K135" s="159" t="s">
        <v>149</v>
      </c>
      <c r="L135" s="160"/>
      <c r="M135" s="85" t="s">
        <v>1</v>
      </c>
      <c r="N135" s="86" t="s">
        <v>46</v>
      </c>
      <c r="O135" s="86" t="s">
        <v>150</v>
      </c>
      <c r="P135" s="86" t="s">
        <v>151</v>
      </c>
      <c r="Q135" s="86" t="s">
        <v>152</v>
      </c>
      <c r="R135" s="86" t="s">
        <v>153</v>
      </c>
      <c r="S135" s="86" t="s">
        <v>154</v>
      </c>
      <c r="T135" s="87" t="s">
        <v>155</v>
      </c>
      <c r="U135" s="155"/>
      <c r="V135" s="155"/>
      <c r="W135" s="155"/>
      <c r="X135" s="155"/>
      <c r="Y135" s="155"/>
      <c r="Z135" s="155"/>
      <c r="AA135" s="155"/>
      <c r="AB135" s="155"/>
      <c r="AC135" s="155"/>
      <c r="AD135" s="155"/>
      <c r="AE135" s="155"/>
    </row>
    <row r="136" s="2" customFormat="1" ht="22.8" customHeight="1">
      <c r="A136" s="37"/>
      <c r="B136" s="38"/>
      <c r="C136" s="92" t="s">
        <v>156</v>
      </c>
      <c r="D136" s="37"/>
      <c r="E136" s="37"/>
      <c r="F136" s="37"/>
      <c r="G136" s="37"/>
      <c r="H136" s="37"/>
      <c r="I136" s="37"/>
      <c r="J136" s="161">
        <f>BK136</f>
        <v>0</v>
      </c>
      <c r="K136" s="37"/>
      <c r="L136" s="38"/>
      <c r="M136" s="88"/>
      <c r="N136" s="72"/>
      <c r="O136" s="89"/>
      <c r="P136" s="162">
        <f>P137+P197</f>
        <v>0</v>
      </c>
      <c r="Q136" s="89"/>
      <c r="R136" s="162">
        <f>R137+R197</f>
        <v>2.3978324700000004</v>
      </c>
      <c r="S136" s="89"/>
      <c r="T136" s="163">
        <f>T137+T197</f>
        <v>0.082869999999999999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8" t="s">
        <v>81</v>
      </c>
      <c r="AU136" s="18" t="s">
        <v>141</v>
      </c>
      <c r="BK136" s="164">
        <f>BK137+BK197</f>
        <v>0</v>
      </c>
    </row>
    <row r="137" s="12" customFormat="1" ht="25.92" customHeight="1">
      <c r="A137" s="12"/>
      <c r="B137" s="165"/>
      <c r="C137" s="12"/>
      <c r="D137" s="166" t="s">
        <v>81</v>
      </c>
      <c r="E137" s="167" t="s">
        <v>239</v>
      </c>
      <c r="F137" s="167" t="s">
        <v>240</v>
      </c>
      <c r="G137" s="12"/>
      <c r="H137" s="12"/>
      <c r="I137" s="168"/>
      <c r="J137" s="169">
        <f>BK137</f>
        <v>0</v>
      </c>
      <c r="K137" s="12"/>
      <c r="L137" s="165"/>
      <c r="M137" s="170"/>
      <c r="N137" s="171"/>
      <c r="O137" s="171"/>
      <c r="P137" s="172">
        <f>P138+P160+P164+P169+P181+P194</f>
        <v>0</v>
      </c>
      <c r="Q137" s="171"/>
      <c r="R137" s="172">
        <f>R138+R160+R164+R169+R181+R194</f>
        <v>2.1041561500000006</v>
      </c>
      <c r="S137" s="171"/>
      <c r="T137" s="173">
        <f>T138+T160+T164+T169+T181+T194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66" t="s">
        <v>89</v>
      </c>
      <c r="AT137" s="174" t="s">
        <v>81</v>
      </c>
      <c r="AU137" s="174" t="s">
        <v>82</v>
      </c>
      <c r="AY137" s="166" t="s">
        <v>160</v>
      </c>
      <c r="BK137" s="175">
        <f>BK138+BK160+BK164+BK169+BK181+BK194</f>
        <v>0</v>
      </c>
    </row>
    <row r="138" s="12" customFormat="1" ht="22.8" customHeight="1">
      <c r="A138" s="12"/>
      <c r="B138" s="165"/>
      <c r="C138" s="12"/>
      <c r="D138" s="166" t="s">
        <v>81</v>
      </c>
      <c r="E138" s="176" t="s">
        <v>89</v>
      </c>
      <c r="F138" s="176" t="s">
        <v>435</v>
      </c>
      <c r="G138" s="12"/>
      <c r="H138" s="12"/>
      <c r="I138" s="168"/>
      <c r="J138" s="177">
        <f>BK138</f>
        <v>0</v>
      </c>
      <c r="K138" s="12"/>
      <c r="L138" s="165"/>
      <c r="M138" s="170"/>
      <c r="N138" s="171"/>
      <c r="O138" s="171"/>
      <c r="P138" s="172">
        <f>SUM(P139:P159)</f>
        <v>0</v>
      </c>
      <c r="Q138" s="171"/>
      <c r="R138" s="172">
        <f>SUM(R139:R159)</f>
        <v>0.35999999999999999</v>
      </c>
      <c r="S138" s="171"/>
      <c r="T138" s="173">
        <f>SUM(T139:T159)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66" t="s">
        <v>89</v>
      </c>
      <c r="AT138" s="174" t="s">
        <v>81</v>
      </c>
      <c r="AU138" s="174" t="s">
        <v>89</v>
      </c>
      <c r="AY138" s="166" t="s">
        <v>160</v>
      </c>
      <c r="BK138" s="175">
        <f>SUM(BK139:BK159)</f>
        <v>0</v>
      </c>
    </row>
    <row r="139" s="2" customFormat="1" ht="24.15" customHeight="1">
      <c r="A139" s="37"/>
      <c r="B139" s="178"/>
      <c r="C139" s="179" t="s">
        <v>89</v>
      </c>
      <c r="D139" s="179" t="s">
        <v>162</v>
      </c>
      <c r="E139" s="180" t="s">
        <v>436</v>
      </c>
      <c r="F139" s="181" t="s">
        <v>437</v>
      </c>
      <c r="G139" s="182" t="s">
        <v>253</v>
      </c>
      <c r="H139" s="183">
        <v>0.23999999999999999</v>
      </c>
      <c r="I139" s="184"/>
      <c r="J139" s="185">
        <f>ROUND(I139*H139,2)</f>
        <v>0</v>
      </c>
      <c r="K139" s="181" t="s">
        <v>245</v>
      </c>
      <c r="L139" s="38"/>
      <c r="M139" s="186" t="s">
        <v>1</v>
      </c>
      <c r="N139" s="187" t="s">
        <v>47</v>
      </c>
      <c r="O139" s="76"/>
      <c r="P139" s="188">
        <f>O139*H139</f>
        <v>0</v>
      </c>
      <c r="Q139" s="188">
        <v>0</v>
      </c>
      <c r="R139" s="188">
        <f>Q139*H139</f>
        <v>0</v>
      </c>
      <c r="S139" s="188">
        <v>0</v>
      </c>
      <c r="T139" s="18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0" t="s">
        <v>159</v>
      </c>
      <c r="AT139" s="190" t="s">
        <v>162</v>
      </c>
      <c r="AU139" s="190" t="s">
        <v>91</v>
      </c>
      <c r="AY139" s="18" t="s">
        <v>160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8" t="s">
        <v>89</v>
      </c>
      <c r="BK139" s="191">
        <f>ROUND(I139*H139,2)</f>
        <v>0</v>
      </c>
      <c r="BL139" s="18" t="s">
        <v>159</v>
      </c>
      <c r="BM139" s="190" t="s">
        <v>1918</v>
      </c>
    </row>
    <row r="140" s="2" customFormat="1">
      <c r="A140" s="37"/>
      <c r="B140" s="38"/>
      <c r="C140" s="37"/>
      <c r="D140" s="192" t="s">
        <v>167</v>
      </c>
      <c r="E140" s="37"/>
      <c r="F140" s="193" t="s">
        <v>439</v>
      </c>
      <c r="G140" s="37"/>
      <c r="H140" s="37"/>
      <c r="I140" s="194"/>
      <c r="J140" s="37"/>
      <c r="K140" s="37"/>
      <c r="L140" s="38"/>
      <c r="M140" s="195"/>
      <c r="N140" s="196"/>
      <c r="O140" s="76"/>
      <c r="P140" s="76"/>
      <c r="Q140" s="76"/>
      <c r="R140" s="76"/>
      <c r="S140" s="76"/>
      <c r="T140" s="7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8" t="s">
        <v>167</v>
      </c>
      <c r="AU140" s="18" t="s">
        <v>91</v>
      </c>
    </row>
    <row r="141" s="13" customFormat="1">
      <c r="A141" s="13"/>
      <c r="B141" s="201"/>
      <c r="C141" s="13"/>
      <c r="D141" s="192" t="s">
        <v>248</v>
      </c>
      <c r="E141" s="202" t="s">
        <v>1</v>
      </c>
      <c r="F141" s="203" t="s">
        <v>1919</v>
      </c>
      <c r="G141" s="13"/>
      <c r="H141" s="204">
        <v>0.23999999999999999</v>
      </c>
      <c r="I141" s="205"/>
      <c r="J141" s="13"/>
      <c r="K141" s="13"/>
      <c r="L141" s="201"/>
      <c r="M141" s="206"/>
      <c r="N141" s="207"/>
      <c r="O141" s="207"/>
      <c r="P141" s="207"/>
      <c r="Q141" s="207"/>
      <c r="R141" s="207"/>
      <c r="S141" s="207"/>
      <c r="T141" s="20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02" t="s">
        <v>248</v>
      </c>
      <c r="AU141" s="202" t="s">
        <v>91</v>
      </c>
      <c r="AV141" s="13" t="s">
        <v>91</v>
      </c>
      <c r="AW141" s="13" t="s">
        <v>37</v>
      </c>
      <c r="AX141" s="13" t="s">
        <v>89</v>
      </c>
      <c r="AY141" s="202" t="s">
        <v>160</v>
      </c>
    </row>
    <row r="142" s="2" customFormat="1" ht="33" customHeight="1">
      <c r="A142" s="37"/>
      <c r="B142" s="178"/>
      <c r="C142" s="179" t="s">
        <v>91</v>
      </c>
      <c r="D142" s="179" t="s">
        <v>162</v>
      </c>
      <c r="E142" s="180" t="s">
        <v>1920</v>
      </c>
      <c r="F142" s="181" t="s">
        <v>1921</v>
      </c>
      <c r="G142" s="182" t="s">
        <v>253</v>
      </c>
      <c r="H142" s="183">
        <v>0.47999999999999998</v>
      </c>
      <c r="I142" s="184"/>
      <c r="J142" s="185">
        <f>ROUND(I142*H142,2)</f>
        <v>0</v>
      </c>
      <c r="K142" s="181" t="s">
        <v>245</v>
      </c>
      <c r="L142" s="38"/>
      <c r="M142" s="186" t="s">
        <v>1</v>
      </c>
      <c r="N142" s="187" t="s">
        <v>47</v>
      </c>
      <c r="O142" s="76"/>
      <c r="P142" s="188">
        <f>O142*H142</f>
        <v>0</v>
      </c>
      <c r="Q142" s="188">
        <v>0</v>
      </c>
      <c r="R142" s="188">
        <f>Q142*H142</f>
        <v>0</v>
      </c>
      <c r="S142" s="188">
        <v>0</v>
      </c>
      <c r="T142" s="18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90" t="s">
        <v>159</v>
      </c>
      <c r="AT142" s="190" t="s">
        <v>162</v>
      </c>
      <c r="AU142" s="190" t="s">
        <v>91</v>
      </c>
      <c r="AY142" s="18" t="s">
        <v>160</v>
      </c>
      <c r="BE142" s="191">
        <f>IF(N142="základní",J142,0)</f>
        <v>0</v>
      </c>
      <c r="BF142" s="191">
        <f>IF(N142="snížená",J142,0)</f>
        <v>0</v>
      </c>
      <c r="BG142" s="191">
        <f>IF(N142="zákl. přenesená",J142,0)</f>
        <v>0</v>
      </c>
      <c r="BH142" s="191">
        <f>IF(N142="sníž. přenesená",J142,0)</f>
        <v>0</v>
      </c>
      <c r="BI142" s="191">
        <f>IF(N142="nulová",J142,0)</f>
        <v>0</v>
      </c>
      <c r="BJ142" s="18" t="s">
        <v>89</v>
      </c>
      <c r="BK142" s="191">
        <f>ROUND(I142*H142,2)</f>
        <v>0</v>
      </c>
      <c r="BL142" s="18" t="s">
        <v>159</v>
      </c>
      <c r="BM142" s="190" t="s">
        <v>1922</v>
      </c>
    </row>
    <row r="143" s="2" customFormat="1">
      <c r="A143" s="37"/>
      <c r="B143" s="38"/>
      <c r="C143" s="37"/>
      <c r="D143" s="192" t="s">
        <v>167</v>
      </c>
      <c r="E143" s="37"/>
      <c r="F143" s="193" t="s">
        <v>1923</v>
      </c>
      <c r="G143" s="37"/>
      <c r="H143" s="37"/>
      <c r="I143" s="194"/>
      <c r="J143" s="37"/>
      <c r="K143" s="37"/>
      <c r="L143" s="38"/>
      <c r="M143" s="195"/>
      <c r="N143" s="196"/>
      <c r="O143" s="76"/>
      <c r="P143" s="76"/>
      <c r="Q143" s="76"/>
      <c r="R143" s="76"/>
      <c r="S143" s="76"/>
      <c r="T143" s="7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8" t="s">
        <v>167</v>
      </c>
      <c r="AU143" s="18" t="s">
        <v>91</v>
      </c>
    </row>
    <row r="144" s="13" customFormat="1">
      <c r="A144" s="13"/>
      <c r="B144" s="201"/>
      <c r="C144" s="13"/>
      <c r="D144" s="192" t="s">
        <v>248</v>
      </c>
      <c r="E144" s="202" t="s">
        <v>1</v>
      </c>
      <c r="F144" s="203" t="s">
        <v>1924</v>
      </c>
      <c r="G144" s="13"/>
      <c r="H144" s="204">
        <v>0.47999999999999998</v>
      </c>
      <c r="I144" s="205"/>
      <c r="J144" s="13"/>
      <c r="K144" s="13"/>
      <c r="L144" s="201"/>
      <c r="M144" s="206"/>
      <c r="N144" s="207"/>
      <c r="O144" s="207"/>
      <c r="P144" s="207"/>
      <c r="Q144" s="207"/>
      <c r="R144" s="207"/>
      <c r="S144" s="207"/>
      <c r="T144" s="20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02" t="s">
        <v>248</v>
      </c>
      <c r="AU144" s="202" t="s">
        <v>91</v>
      </c>
      <c r="AV144" s="13" t="s">
        <v>91</v>
      </c>
      <c r="AW144" s="13" t="s">
        <v>37</v>
      </c>
      <c r="AX144" s="13" t="s">
        <v>89</v>
      </c>
      <c r="AY144" s="202" t="s">
        <v>160</v>
      </c>
    </row>
    <row r="145" s="2" customFormat="1" ht="37.8" customHeight="1">
      <c r="A145" s="37"/>
      <c r="B145" s="178"/>
      <c r="C145" s="179" t="s">
        <v>173</v>
      </c>
      <c r="D145" s="179" t="s">
        <v>162</v>
      </c>
      <c r="E145" s="180" t="s">
        <v>1925</v>
      </c>
      <c r="F145" s="181" t="s">
        <v>1926</v>
      </c>
      <c r="G145" s="182" t="s">
        <v>253</v>
      </c>
      <c r="H145" s="183">
        <v>0.47999999999999998</v>
      </c>
      <c r="I145" s="184"/>
      <c r="J145" s="185">
        <f>ROUND(I145*H145,2)</f>
        <v>0</v>
      </c>
      <c r="K145" s="181" t="s">
        <v>245</v>
      </c>
      <c r="L145" s="38"/>
      <c r="M145" s="186" t="s">
        <v>1</v>
      </c>
      <c r="N145" s="187" t="s">
        <v>47</v>
      </c>
      <c r="O145" s="76"/>
      <c r="P145" s="188">
        <f>O145*H145</f>
        <v>0</v>
      </c>
      <c r="Q145" s="188">
        <v>0</v>
      </c>
      <c r="R145" s="188">
        <f>Q145*H145</f>
        <v>0</v>
      </c>
      <c r="S145" s="188">
        <v>0</v>
      </c>
      <c r="T145" s="18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0" t="s">
        <v>159</v>
      </c>
      <c r="AT145" s="190" t="s">
        <v>162</v>
      </c>
      <c r="AU145" s="190" t="s">
        <v>91</v>
      </c>
      <c r="AY145" s="18" t="s">
        <v>160</v>
      </c>
      <c r="BE145" s="191">
        <f>IF(N145="základní",J145,0)</f>
        <v>0</v>
      </c>
      <c r="BF145" s="191">
        <f>IF(N145="snížená",J145,0)</f>
        <v>0</v>
      </c>
      <c r="BG145" s="191">
        <f>IF(N145="zákl. přenesená",J145,0)</f>
        <v>0</v>
      </c>
      <c r="BH145" s="191">
        <f>IF(N145="sníž. přenesená",J145,0)</f>
        <v>0</v>
      </c>
      <c r="BI145" s="191">
        <f>IF(N145="nulová",J145,0)</f>
        <v>0</v>
      </c>
      <c r="BJ145" s="18" t="s">
        <v>89</v>
      </c>
      <c r="BK145" s="191">
        <f>ROUND(I145*H145,2)</f>
        <v>0</v>
      </c>
      <c r="BL145" s="18" t="s">
        <v>159</v>
      </c>
      <c r="BM145" s="190" t="s">
        <v>1927</v>
      </c>
    </row>
    <row r="146" s="2" customFormat="1">
      <c r="A146" s="37"/>
      <c r="B146" s="38"/>
      <c r="C146" s="37"/>
      <c r="D146" s="192" t="s">
        <v>167</v>
      </c>
      <c r="E146" s="37"/>
      <c r="F146" s="193" t="s">
        <v>1928</v>
      </c>
      <c r="G146" s="37"/>
      <c r="H146" s="37"/>
      <c r="I146" s="194"/>
      <c r="J146" s="37"/>
      <c r="K146" s="37"/>
      <c r="L146" s="38"/>
      <c r="M146" s="195"/>
      <c r="N146" s="196"/>
      <c r="O146" s="76"/>
      <c r="P146" s="76"/>
      <c r="Q146" s="76"/>
      <c r="R146" s="76"/>
      <c r="S146" s="76"/>
      <c r="T146" s="7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8" t="s">
        <v>167</v>
      </c>
      <c r="AU146" s="18" t="s">
        <v>91</v>
      </c>
    </row>
    <row r="147" s="2" customFormat="1" ht="37.8" customHeight="1">
      <c r="A147" s="37"/>
      <c r="B147" s="178"/>
      <c r="C147" s="179" t="s">
        <v>159</v>
      </c>
      <c r="D147" s="179" t="s">
        <v>162</v>
      </c>
      <c r="E147" s="180" t="s">
        <v>452</v>
      </c>
      <c r="F147" s="181" t="s">
        <v>453</v>
      </c>
      <c r="G147" s="182" t="s">
        <v>253</v>
      </c>
      <c r="H147" s="183">
        <v>0.23999999999999999</v>
      </c>
      <c r="I147" s="184"/>
      <c r="J147" s="185">
        <f>ROUND(I147*H147,2)</f>
        <v>0</v>
      </c>
      <c r="K147" s="181" t="s">
        <v>245</v>
      </c>
      <c r="L147" s="38"/>
      <c r="M147" s="186" t="s">
        <v>1</v>
      </c>
      <c r="N147" s="187" t="s">
        <v>47</v>
      </c>
      <c r="O147" s="76"/>
      <c r="P147" s="188">
        <f>O147*H147</f>
        <v>0</v>
      </c>
      <c r="Q147" s="188">
        <v>0</v>
      </c>
      <c r="R147" s="188">
        <f>Q147*H147</f>
        <v>0</v>
      </c>
      <c r="S147" s="188">
        <v>0</v>
      </c>
      <c r="T147" s="18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0" t="s">
        <v>159</v>
      </c>
      <c r="AT147" s="190" t="s">
        <v>162</v>
      </c>
      <c r="AU147" s="190" t="s">
        <v>91</v>
      </c>
      <c r="AY147" s="18" t="s">
        <v>160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18" t="s">
        <v>89</v>
      </c>
      <c r="BK147" s="191">
        <f>ROUND(I147*H147,2)</f>
        <v>0</v>
      </c>
      <c r="BL147" s="18" t="s">
        <v>159</v>
      </c>
      <c r="BM147" s="190" t="s">
        <v>1929</v>
      </c>
    </row>
    <row r="148" s="2" customFormat="1">
      <c r="A148" s="37"/>
      <c r="B148" s="38"/>
      <c r="C148" s="37"/>
      <c r="D148" s="192" t="s">
        <v>167</v>
      </c>
      <c r="E148" s="37"/>
      <c r="F148" s="193" t="s">
        <v>455</v>
      </c>
      <c r="G148" s="37"/>
      <c r="H148" s="37"/>
      <c r="I148" s="194"/>
      <c r="J148" s="37"/>
      <c r="K148" s="37"/>
      <c r="L148" s="38"/>
      <c r="M148" s="195"/>
      <c r="N148" s="196"/>
      <c r="O148" s="76"/>
      <c r="P148" s="76"/>
      <c r="Q148" s="76"/>
      <c r="R148" s="76"/>
      <c r="S148" s="76"/>
      <c r="T148" s="7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8" t="s">
        <v>167</v>
      </c>
      <c r="AU148" s="18" t="s">
        <v>91</v>
      </c>
    </row>
    <row r="149" s="2" customFormat="1" ht="37.8" customHeight="1">
      <c r="A149" s="37"/>
      <c r="B149" s="178"/>
      <c r="C149" s="179" t="s">
        <v>182</v>
      </c>
      <c r="D149" s="179" t="s">
        <v>162</v>
      </c>
      <c r="E149" s="180" t="s">
        <v>456</v>
      </c>
      <c r="F149" s="181" t="s">
        <v>457</v>
      </c>
      <c r="G149" s="182" t="s">
        <v>253</v>
      </c>
      <c r="H149" s="183">
        <v>0.23999999999999999</v>
      </c>
      <c r="I149" s="184"/>
      <c r="J149" s="185">
        <f>ROUND(I149*H149,2)</f>
        <v>0</v>
      </c>
      <c r="K149" s="181" t="s">
        <v>245</v>
      </c>
      <c r="L149" s="38"/>
      <c r="M149" s="186" t="s">
        <v>1</v>
      </c>
      <c r="N149" s="187" t="s">
        <v>47</v>
      </c>
      <c r="O149" s="76"/>
      <c r="P149" s="188">
        <f>O149*H149</f>
        <v>0</v>
      </c>
      <c r="Q149" s="188">
        <v>0</v>
      </c>
      <c r="R149" s="188">
        <f>Q149*H149</f>
        <v>0</v>
      </c>
      <c r="S149" s="188">
        <v>0</v>
      </c>
      <c r="T149" s="18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0" t="s">
        <v>159</v>
      </c>
      <c r="AT149" s="190" t="s">
        <v>162</v>
      </c>
      <c r="AU149" s="190" t="s">
        <v>91</v>
      </c>
      <c r="AY149" s="18" t="s">
        <v>160</v>
      </c>
      <c r="BE149" s="191">
        <f>IF(N149="základní",J149,0)</f>
        <v>0</v>
      </c>
      <c r="BF149" s="191">
        <f>IF(N149="snížená",J149,0)</f>
        <v>0</v>
      </c>
      <c r="BG149" s="191">
        <f>IF(N149="zákl. přenesená",J149,0)</f>
        <v>0</v>
      </c>
      <c r="BH149" s="191">
        <f>IF(N149="sníž. přenesená",J149,0)</f>
        <v>0</v>
      </c>
      <c r="BI149" s="191">
        <f>IF(N149="nulová",J149,0)</f>
        <v>0</v>
      </c>
      <c r="BJ149" s="18" t="s">
        <v>89</v>
      </c>
      <c r="BK149" s="191">
        <f>ROUND(I149*H149,2)</f>
        <v>0</v>
      </c>
      <c r="BL149" s="18" t="s">
        <v>159</v>
      </c>
      <c r="BM149" s="190" t="s">
        <v>1930</v>
      </c>
    </row>
    <row r="150" s="2" customFormat="1">
      <c r="A150" s="37"/>
      <c r="B150" s="38"/>
      <c r="C150" s="37"/>
      <c r="D150" s="192" t="s">
        <v>167</v>
      </c>
      <c r="E150" s="37"/>
      <c r="F150" s="193" t="s">
        <v>459</v>
      </c>
      <c r="G150" s="37"/>
      <c r="H150" s="37"/>
      <c r="I150" s="194"/>
      <c r="J150" s="37"/>
      <c r="K150" s="37"/>
      <c r="L150" s="38"/>
      <c r="M150" s="195"/>
      <c r="N150" s="196"/>
      <c r="O150" s="76"/>
      <c r="P150" s="76"/>
      <c r="Q150" s="76"/>
      <c r="R150" s="76"/>
      <c r="S150" s="76"/>
      <c r="T150" s="7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8" t="s">
        <v>167</v>
      </c>
      <c r="AU150" s="18" t="s">
        <v>91</v>
      </c>
    </row>
    <row r="151" s="2" customFormat="1" ht="33" customHeight="1">
      <c r="A151" s="37"/>
      <c r="B151" s="178"/>
      <c r="C151" s="179" t="s">
        <v>187</v>
      </c>
      <c r="D151" s="179" t="s">
        <v>162</v>
      </c>
      <c r="E151" s="180" t="s">
        <v>461</v>
      </c>
      <c r="F151" s="181" t="s">
        <v>462</v>
      </c>
      <c r="G151" s="182" t="s">
        <v>360</v>
      </c>
      <c r="H151" s="183">
        <v>0.504</v>
      </c>
      <c r="I151" s="184"/>
      <c r="J151" s="185">
        <f>ROUND(I151*H151,2)</f>
        <v>0</v>
      </c>
      <c r="K151" s="181" t="s">
        <v>245</v>
      </c>
      <c r="L151" s="38"/>
      <c r="M151" s="186" t="s">
        <v>1</v>
      </c>
      <c r="N151" s="187" t="s">
        <v>47</v>
      </c>
      <c r="O151" s="76"/>
      <c r="P151" s="188">
        <f>O151*H151</f>
        <v>0</v>
      </c>
      <c r="Q151" s="188">
        <v>0</v>
      </c>
      <c r="R151" s="188">
        <f>Q151*H151</f>
        <v>0</v>
      </c>
      <c r="S151" s="188">
        <v>0</v>
      </c>
      <c r="T151" s="18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0" t="s">
        <v>159</v>
      </c>
      <c r="AT151" s="190" t="s">
        <v>162</v>
      </c>
      <c r="AU151" s="190" t="s">
        <v>91</v>
      </c>
      <c r="AY151" s="18" t="s">
        <v>160</v>
      </c>
      <c r="BE151" s="191">
        <f>IF(N151="základní",J151,0)</f>
        <v>0</v>
      </c>
      <c r="BF151" s="191">
        <f>IF(N151="snížená",J151,0)</f>
        <v>0</v>
      </c>
      <c r="BG151" s="191">
        <f>IF(N151="zákl. přenesená",J151,0)</f>
        <v>0</v>
      </c>
      <c r="BH151" s="191">
        <f>IF(N151="sníž. přenesená",J151,0)</f>
        <v>0</v>
      </c>
      <c r="BI151" s="191">
        <f>IF(N151="nulová",J151,0)</f>
        <v>0</v>
      </c>
      <c r="BJ151" s="18" t="s">
        <v>89</v>
      </c>
      <c r="BK151" s="191">
        <f>ROUND(I151*H151,2)</f>
        <v>0</v>
      </c>
      <c r="BL151" s="18" t="s">
        <v>159</v>
      </c>
      <c r="BM151" s="190" t="s">
        <v>1931</v>
      </c>
    </row>
    <row r="152" s="2" customFormat="1">
      <c r="A152" s="37"/>
      <c r="B152" s="38"/>
      <c r="C152" s="37"/>
      <c r="D152" s="192" t="s">
        <v>167</v>
      </c>
      <c r="E152" s="37"/>
      <c r="F152" s="193" t="s">
        <v>464</v>
      </c>
      <c r="G152" s="37"/>
      <c r="H152" s="37"/>
      <c r="I152" s="194"/>
      <c r="J152" s="37"/>
      <c r="K152" s="37"/>
      <c r="L152" s="38"/>
      <c r="M152" s="195"/>
      <c r="N152" s="196"/>
      <c r="O152" s="76"/>
      <c r="P152" s="76"/>
      <c r="Q152" s="76"/>
      <c r="R152" s="76"/>
      <c r="S152" s="76"/>
      <c r="T152" s="7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8" t="s">
        <v>167</v>
      </c>
      <c r="AU152" s="18" t="s">
        <v>91</v>
      </c>
    </row>
    <row r="153" s="13" customFormat="1">
      <c r="A153" s="13"/>
      <c r="B153" s="201"/>
      <c r="C153" s="13"/>
      <c r="D153" s="192" t="s">
        <v>248</v>
      </c>
      <c r="E153" s="13"/>
      <c r="F153" s="203" t="s">
        <v>1932</v>
      </c>
      <c r="G153" s="13"/>
      <c r="H153" s="204">
        <v>0.504</v>
      </c>
      <c r="I153" s="205"/>
      <c r="J153" s="13"/>
      <c r="K153" s="13"/>
      <c r="L153" s="201"/>
      <c r="M153" s="206"/>
      <c r="N153" s="207"/>
      <c r="O153" s="207"/>
      <c r="P153" s="207"/>
      <c r="Q153" s="207"/>
      <c r="R153" s="207"/>
      <c r="S153" s="207"/>
      <c r="T153" s="20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02" t="s">
        <v>248</v>
      </c>
      <c r="AU153" s="202" t="s">
        <v>91</v>
      </c>
      <c r="AV153" s="13" t="s">
        <v>91</v>
      </c>
      <c r="AW153" s="13" t="s">
        <v>3</v>
      </c>
      <c r="AX153" s="13" t="s">
        <v>89</v>
      </c>
      <c r="AY153" s="202" t="s">
        <v>160</v>
      </c>
    </row>
    <row r="154" s="2" customFormat="1" ht="24.15" customHeight="1">
      <c r="A154" s="37"/>
      <c r="B154" s="178"/>
      <c r="C154" s="179" t="s">
        <v>192</v>
      </c>
      <c r="D154" s="179" t="s">
        <v>162</v>
      </c>
      <c r="E154" s="180" t="s">
        <v>1933</v>
      </c>
      <c r="F154" s="181" t="s">
        <v>1934</v>
      </c>
      <c r="G154" s="182" t="s">
        <v>253</v>
      </c>
      <c r="H154" s="183">
        <v>0.17999999999999999</v>
      </c>
      <c r="I154" s="184"/>
      <c r="J154" s="185">
        <f>ROUND(I154*H154,2)</f>
        <v>0</v>
      </c>
      <c r="K154" s="181" t="s">
        <v>245</v>
      </c>
      <c r="L154" s="38"/>
      <c r="M154" s="186" t="s">
        <v>1</v>
      </c>
      <c r="N154" s="187" t="s">
        <v>47</v>
      </c>
      <c r="O154" s="76"/>
      <c r="P154" s="188">
        <f>O154*H154</f>
        <v>0</v>
      </c>
      <c r="Q154" s="188">
        <v>0</v>
      </c>
      <c r="R154" s="188">
        <f>Q154*H154</f>
        <v>0</v>
      </c>
      <c r="S154" s="188">
        <v>0</v>
      </c>
      <c r="T154" s="18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90" t="s">
        <v>159</v>
      </c>
      <c r="AT154" s="190" t="s">
        <v>162</v>
      </c>
      <c r="AU154" s="190" t="s">
        <v>91</v>
      </c>
      <c r="AY154" s="18" t="s">
        <v>160</v>
      </c>
      <c r="BE154" s="191">
        <f>IF(N154="základní",J154,0)</f>
        <v>0</v>
      </c>
      <c r="BF154" s="191">
        <f>IF(N154="snížená",J154,0)</f>
        <v>0</v>
      </c>
      <c r="BG154" s="191">
        <f>IF(N154="zákl. přenesená",J154,0)</f>
        <v>0</v>
      </c>
      <c r="BH154" s="191">
        <f>IF(N154="sníž. přenesená",J154,0)</f>
        <v>0</v>
      </c>
      <c r="BI154" s="191">
        <f>IF(N154="nulová",J154,0)</f>
        <v>0</v>
      </c>
      <c r="BJ154" s="18" t="s">
        <v>89</v>
      </c>
      <c r="BK154" s="191">
        <f>ROUND(I154*H154,2)</f>
        <v>0</v>
      </c>
      <c r="BL154" s="18" t="s">
        <v>159</v>
      </c>
      <c r="BM154" s="190" t="s">
        <v>1935</v>
      </c>
    </row>
    <row r="155" s="2" customFormat="1">
      <c r="A155" s="37"/>
      <c r="B155" s="38"/>
      <c r="C155" s="37"/>
      <c r="D155" s="192" t="s">
        <v>167</v>
      </c>
      <c r="E155" s="37"/>
      <c r="F155" s="193" t="s">
        <v>1936</v>
      </c>
      <c r="G155" s="37"/>
      <c r="H155" s="37"/>
      <c r="I155" s="194"/>
      <c r="J155" s="37"/>
      <c r="K155" s="37"/>
      <c r="L155" s="38"/>
      <c r="M155" s="195"/>
      <c r="N155" s="196"/>
      <c r="O155" s="76"/>
      <c r="P155" s="76"/>
      <c r="Q155" s="76"/>
      <c r="R155" s="76"/>
      <c r="S155" s="76"/>
      <c r="T155" s="7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8" t="s">
        <v>167</v>
      </c>
      <c r="AU155" s="18" t="s">
        <v>91</v>
      </c>
    </row>
    <row r="156" s="13" customFormat="1">
      <c r="A156" s="13"/>
      <c r="B156" s="201"/>
      <c r="C156" s="13"/>
      <c r="D156" s="192" t="s">
        <v>248</v>
      </c>
      <c r="E156" s="202" t="s">
        <v>1</v>
      </c>
      <c r="F156" s="203" t="s">
        <v>1937</v>
      </c>
      <c r="G156" s="13"/>
      <c r="H156" s="204">
        <v>0.17999999999999999</v>
      </c>
      <c r="I156" s="205"/>
      <c r="J156" s="13"/>
      <c r="K156" s="13"/>
      <c r="L156" s="201"/>
      <c r="M156" s="206"/>
      <c r="N156" s="207"/>
      <c r="O156" s="207"/>
      <c r="P156" s="207"/>
      <c r="Q156" s="207"/>
      <c r="R156" s="207"/>
      <c r="S156" s="207"/>
      <c r="T156" s="20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02" t="s">
        <v>248</v>
      </c>
      <c r="AU156" s="202" t="s">
        <v>91</v>
      </c>
      <c r="AV156" s="13" t="s">
        <v>91</v>
      </c>
      <c r="AW156" s="13" t="s">
        <v>37</v>
      </c>
      <c r="AX156" s="13" t="s">
        <v>89</v>
      </c>
      <c r="AY156" s="202" t="s">
        <v>160</v>
      </c>
    </row>
    <row r="157" s="2" customFormat="1" ht="16.5" customHeight="1">
      <c r="A157" s="37"/>
      <c r="B157" s="178"/>
      <c r="C157" s="227" t="s">
        <v>197</v>
      </c>
      <c r="D157" s="227" t="s">
        <v>549</v>
      </c>
      <c r="E157" s="228" t="s">
        <v>1938</v>
      </c>
      <c r="F157" s="229" t="s">
        <v>1939</v>
      </c>
      <c r="G157" s="230" t="s">
        <v>360</v>
      </c>
      <c r="H157" s="231">
        <v>0.35999999999999999</v>
      </c>
      <c r="I157" s="232"/>
      <c r="J157" s="233">
        <f>ROUND(I157*H157,2)</f>
        <v>0</v>
      </c>
      <c r="K157" s="229" t="s">
        <v>245</v>
      </c>
      <c r="L157" s="234"/>
      <c r="M157" s="235" t="s">
        <v>1</v>
      </c>
      <c r="N157" s="236" t="s">
        <v>47</v>
      </c>
      <c r="O157" s="76"/>
      <c r="P157" s="188">
        <f>O157*H157</f>
        <v>0</v>
      </c>
      <c r="Q157" s="188">
        <v>1</v>
      </c>
      <c r="R157" s="188">
        <f>Q157*H157</f>
        <v>0.35999999999999999</v>
      </c>
      <c r="S157" s="188">
        <v>0</v>
      </c>
      <c r="T157" s="18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0" t="s">
        <v>197</v>
      </c>
      <c r="AT157" s="190" t="s">
        <v>549</v>
      </c>
      <c r="AU157" s="190" t="s">
        <v>91</v>
      </c>
      <c r="AY157" s="18" t="s">
        <v>160</v>
      </c>
      <c r="BE157" s="191">
        <f>IF(N157="základní",J157,0)</f>
        <v>0</v>
      </c>
      <c r="BF157" s="191">
        <f>IF(N157="snížená",J157,0)</f>
        <v>0</v>
      </c>
      <c r="BG157" s="191">
        <f>IF(N157="zákl. přenesená",J157,0)</f>
        <v>0</v>
      </c>
      <c r="BH157" s="191">
        <f>IF(N157="sníž. přenesená",J157,0)</f>
        <v>0</v>
      </c>
      <c r="BI157" s="191">
        <f>IF(N157="nulová",J157,0)</f>
        <v>0</v>
      </c>
      <c r="BJ157" s="18" t="s">
        <v>89</v>
      </c>
      <c r="BK157" s="191">
        <f>ROUND(I157*H157,2)</f>
        <v>0</v>
      </c>
      <c r="BL157" s="18" t="s">
        <v>159</v>
      </c>
      <c r="BM157" s="190" t="s">
        <v>1940</v>
      </c>
    </row>
    <row r="158" s="2" customFormat="1">
      <c r="A158" s="37"/>
      <c r="B158" s="38"/>
      <c r="C158" s="37"/>
      <c r="D158" s="192" t="s">
        <v>167</v>
      </c>
      <c r="E158" s="37"/>
      <c r="F158" s="193" t="s">
        <v>1939</v>
      </c>
      <c r="G158" s="37"/>
      <c r="H158" s="37"/>
      <c r="I158" s="194"/>
      <c r="J158" s="37"/>
      <c r="K158" s="37"/>
      <c r="L158" s="38"/>
      <c r="M158" s="195"/>
      <c r="N158" s="196"/>
      <c r="O158" s="76"/>
      <c r="P158" s="76"/>
      <c r="Q158" s="76"/>
      <c r="R158" s="76"/>
      <c r="S158" s="76"/>
      <c r="T158" s="7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8" t="s">
        <v>167</v>
      </c>
      <c r="AU158" s="18" t="s">
        <v>91</v>
      </c>
    </row>
    <row r="159" s="13" customFormat="1">
      <c r="A159" s="13"/>
      <c r="B159" s="201"/>
      <c r="C159" s="13"/>
      <c r="D159" s="192" t="s">
        <v>248</v>
      </c>
      <c r="E159" s="13"/>
      <c r="F159" s="203" t="s">
        <v>1941</v>
      </c>
      <c r="G159" s="13"/>
      <c r="H159" s="204">
        <v>0.35999999999999999</v>
      </c>
      <c r="I159" s="205"/>
      <c r="J159" s="13"/>
      <c r="K159" s="13"/>
      <c r="L159" s="201"/>
      <c r="M159" s="206"/>
      <c r="N159" s="207"/>
      <c r="O159" s="207"/>
      <c r="P159" s="207"/>
      <c r="Q159" s="207"/>
      <c r="R159" s="207"/>
      <c r="S159" s="207"/>
      <c r="T159" s="20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02" t="s">
        <v>248</v>
      </c>
      <c r="AU159" s="202" t="s">
        <v>91</v>
      </c>
      <c r="AV159" s="13" t="s">
        <v>91</v>
      </c>
      <c r="AW159" s="13" t="s">
        <v>3</v>
      </c>
      <c r="AX159" s="13" t="s">
        <v>89</v>
      </c>
      <c r="AY159" s="202" t="s">
        <v>160</v>
      </c>
    </row>
    <row r="160" s="12" customFormat="1" ht="22.8" customHeight="1">
      <c r="A160" s="12"/>
      <c r="B160" s="165"/>
      <c r="C160" s="12"/>
      <c r="D160" s="166" t="s">
        <v>81</v>
      </c>
      <c r="E160" s="176" t="s">
        <v>159</v>
      </c>
      <c r="F160" s="176" t="s">
        <v>487</v>
      </c>
      <c r="G160" s="12"/>
      <c r="H160" s="12"/>
      <c r="I160" s="168"/>
      <c r="J160" s="177">
        <f>BK160</f>
        <v>0</v>
      </c>
      <c r="K160" s="12"/>
      <c r="L160" s="165"/>
      <c r="M160" s="170"/>
      <c r="N160" s="171"/>
      <c r="O160" s="171"/>
      <c r="P160" s="172">
        <f>SUM(P161:P163)</f>
        <v>0</v>
      </c>
      <c r="Q160" s="171"/>
      <c r="R160" s="172">
        <f>SUM(R161:R163)</f>
        <v>0</v>
      </c>
      <c r="S160" s="171"/>
      <c r="T160" s="173">
        <f>SUM(T161:T163)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66" t="s">
        <v>89</v>
      </c>
      <c r="AT160" s="174" t="s">
        <v>81</v>
      </c>
      <c r="AU160" s="174" t="s">
        <v>89</v>
      </c>
      <c r="AY160" s="166" t="s">
        <v>160</v>
      </c>
      <c r="BK160" s="175">
        <f>SUM(BK161:BK163)</f>
        <v>0</v>
      </c>
    </row>
    <row r="161" s="2" customFormat="1" ht="24.15" customHeight="1">
      <c r="A161" s="37"/>
      <c r="B161" s="178"/>
      <c r="C161" s="179" t="s">
        <v>202</v>
      </c>
      <c r="D161" s="179" t="s">
        <v>162</v>
      </c>
      <c r="E161" s="180" t="s">
        <v>1942</v>
      </c>
      <c r="F161" s="181" t="s">
        <v>1943</v>
      </c>
      <c r="G161" s="182" t="s">
        <v>253</v>
      </c>
      <c r="H161" s="183">
        <v>0.059999999999999998</v>
      </c>
      <c r="I161" s="184"/>
      <c r="J161" s="185">
        <f>ROUND(I161*H161,2)</f>
        <v>0</v>
      </c>
      <c r="K161" s="181" t="s">
        <v>245</v>
      </c>
      <c r="L161" s="38"/>
      <c r="M161" s="186" t="s">
        <v>1</v>
      </c>
      <c r="N161" s="187" t="s">
        <v>47</v>
      </c>
      <c r="O161" s="76"/>
      <c r="P161" s="188">
        <f>O161*H161</f>
        <v>0</v>
      </c>
      <c r="Q161" s="188">
        <v>0</v>
      </c>
      <c r="R161" s="188">
        <f>Q161*H161</f>
        <v>0</v>
      </c>
      <c r="S161" s="188">
        <v>0</v>
      </c>
      <c r="T161" s="18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90" t="s">
        <v>159</v>
      </c>
      <c r="AT161" s="190" t="s">
        <v>162</v>
      </c>
      <c r="AU161" s="190" t="s">
        <v>91</v>
      </c>
      <c r="AY161" s="18" t="s">
        <v>160</v>
      </c>
      <c r="BE161" s="191">
        <f>IF(N161="základní",J161,0)</f>
        <v>0</v>
      </c>
      <c r="BF161" s="191">
        <f>IF(N161="snížená",J161,0)</f>
        <v>0</v>
      </c>
      <c r="BG161" s="191">
        <f>IF(N161="zákl. přenesená",J161,0)</f>
        <v>0</v>
      </c>
      <c r="BH161" s="191">
        <f>IF(N161="sníž. přenesená",J161,0)</f>
        <v>0</v>
      </c>
      <c r="BI161" s="191">
        <f>IF(N161="nulová",J161,0)</f>
        <v>0</v>
      </c>
      <c r="BJ161" s="18" t="s">
        <v>89</v>
      </c>
      <c r="BK161" s="191">
        <f>ROUND(I161*H161,2)</f>
        <v>0</v>
      </c>
      <c r="BL161" s="18" t="s">
        <v>159</v>
      </c>
      <c r="BM161" s="190" t="s">
        <v>1944</v>
      </c>
    </row>
    <row r="162" s="2" customFormat="1">
      <c r="A162" s="37"/>
      <c r="B162" s="38"/>
      <c r="C162" s="37"/>
      <c r="D162" s="192" t="s">
        <v>167</v>
      </c>
      <c r="E162" s="37"/>
      <c r="F162" s="193" t="s">
        <v>1945</v>
      </c>
      <c r="G162" s="37"/>
      <c r="H162" s="37"/>
      <c r="I162" s="194"/>
      <c r="J162" s="37"/>
      <c r="K162" s="37"/>
      <c r="L162" s="38"/>
      <c r="M162" s="195"/>
      <c r="N162" s="196"/>
      <c r="O162" s="76"/>
      <c r="P162" s="76"/>
      <c r="Q162" s="76"/>
      <c r="R162" s="76"/>
      <c r="S162" s="76"/>
      <c r="T162" s="7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8" t="s">
        <v>167</v>
      </c>
      <c r="AU162" s="18" t="s">
        <v>91</v>
      </c>
    </row>
    <row r="163" s="13" customFormat="1">
      <c r="A163" s="13"/>
      <c r="B163" s="201"/>
      <c r="C163" s="13"/>
      <c r="D163" s="192" t="s">
        <v>248</v>
      </c>
      <c r="E163" s="202" t="s">
        <v>1</v>
      </c>
      <c r="F163" s="203" t="s">
        <v>1946</v>
      </c>
      <c r="G163" s="13"/>
      <c r="H163" s="204">
        <v>0.059999999999999998</v>
      </c>
      <c r="I163" s="205"/>
      <c r="J163" s="13"/>
      <c r="K163" s="13"/>
      <c r="L163" s="201"/>
      <c r="M163" s="206"/>
      <c r="N163" s="207"/>
      <c r="O163" s="207"/>
      <c r="P163" s="207"/>
      <c r="Q163" s="207"/>
      <c r="R163" s="207"/>
      <c r="S163" s="207"/>
      <c r="T163" s="20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02" t="s">
        <v>248</v>
      </c>
      <c r="AU163" s="202" t="s">
        <v>91</v>
      </c>
      <c r="AV163" s="13" t="s">
        <v>91</v>
      </c>
      <c r="AW163" s="13" t="s">
        <v>37</v>
      </c>
      <c r="AX163" s="13" t="s">
        <v>89</v>
      </c>
      <c r="AY163" s="202" t="s">
        <v>160</v>
      </c>
    </row>
    <row r="164" s="12" customFormat="1" ht="22.8" customHeight="1">
      <c r="A164" s="12"/>
      <c r="B164" s="165"/>
      <c r="C164" s="12"/>
      <c r="D164" s="166" t="s">
        <v>81</v>
      </c>
      <c r="E164" s="176" t="s">
        <v>197</v>
      </c>
      <c r="F164" s="176" t="s">
        <v>1947</v>
      </c>
      <c r="G164" s="12"/>
      <c r="H164" s="12"/>
      <c r="I164" s="168"/>
      <c r="J164" s="177">
        <f>BK164</f>
        <v>0</v>
      </c>
      <c r="K164" s="12"/>
      <c r="L164" s="165"/>
      <c r="M164" s="170"/>
      <c r="N164" s="171"/>
      <c r="O164" s="171"/>
      <c r="P164" s="172">
        <f>SUM(P165:P168)</f>
        <v>0</v>
      </c>
      <c r="Q164" s="171"/>
      <c r="R164" s="172">
        <f>SUM(R165:R168)</f>
        <v>0.00082215000000000001</v>
      </c>
      <c r="S164" s="171"/>
      <c r="T164" s="173">
        <f>SUM(T165:T168)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66" t="s">
        <v>89</v>
      </c>
      <c r="AT164" s="174" t="s">
        <v>81</v>
      </c>
      <c r="AU164" s="174" t="s">
        <v>89</v>
      </c>
      <c r="AY164" s="166" t="s">
        <v>160</v>
      </c>
      <c r="BK164" s="175">
        <f>SUM(BK165:BK168)</f>
        <v>0</v>
      </c>
    </row>
    <row r="165" s="2" customFormat="1" ht="24.15" customHeight="1">
      <c r="A165" s="37"/>
      <c r="B165" s="178"/>
      <c r="C165" s="179" t="s">
        <v>207</v>
      </c>
      <c r="D165" s="179" t="s">
        <v>162</v>
      </c>
      <c r="E165" s="180" t="s">
        <v>1948</v>
      </c>
      <c r="F165" s="181" t="s">
        <v>1949</v>
      </c>
      <c r="G165" s="182" t="s">
        <v>515</v>
      </c>
      <c r="H165" s="183">
        <v>3</v>
      </c>
      <c r="I165" s="184"/>
      <c r="J165" s="185">
        <f>ROUND(I165*H165,2)</f>
        <v>0</v>
      </c>
      <c r="K165" s="181" t="s">
        <v>245</v>
      </c>
      <c r="L165" s="38"/>
      <c r="M165" s="186" t="s">
        <v>1</v>
      </c>
      <c r="N165" s="187" t="s">
        <v>47</v>
      </c>
      <c r="O165" s="76"/>
      <c r="P165" s="188">
        <f>O165*H165</f>
        <v>0</v>
      </c>
      <c r="Q165" s="188">
        <v>0</v>
      </c>
      <c r="R165" s="188">
        <f>Q165*H165</f>
        <v>0</v>
      </c>
      <c r="S165" s="188">
        <v>0</v>
      </c>
      <c r="T165" s="18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90" t="s">
        <v>159</v>
      </c>
      <c r="AT165" s="190" t="s">
        <v>162</v>
      </c>
      <c r="AU165" s="190" t="s">
        <v>91</v>
      </c>
      <c r="AY165" s="18" t="s">
        <v>160</v>
      </c>
      <c r="BE165" s="191">
        <f>IF(N165="základní",J165,0)</f>
        <v>0</v>
      </c>
      <c r="BF165" s="191">
        <f>IF(N165="snížená",J165,0)</f>
        <v>0</v>
      </c>
      <c r="BG165" s="191">
        <f>IF(N165="zákl. přenesená",J165,0)</f>
        <v>0</v>
      </c>
      <c r="BH165" s="191">
        <f>IF(N165="sníž. přenesená",J165,0)</f>
        <v>0</v>
      </c>
      <c r="BI165" s="191">
        <f>IF(N165="nulová",J165,0)</f>
        <v>0</v>
      </c>
      <c r="BJ165" s="18" t="s">
        <v>89</v>
      </c>
      <c r="BK165" s="191">
        <f>ROUND(I165*H165,2)</f>
        <v>0</v>
      </c>
      <c r="BL165" s="18" t="s">
        <v>159</v>
      </c>
      <c r="BM165" s="190" t="s">
        <v>1950</v>
      </c>
    </row>
    <row r="166" s="2" customFormat="1">
      <c r="A166" s="37"/>
      <c r="B166" s="38"/>
      <c r="C166" s="37"/>
      <c r="D166" s="192" t="s">
        <v>167</v>
      </c>
      <c r="E166" s="37"/>
      <c r="F166" s="193" t="s">
        <v>1951</v>
      </c>
      <c r="G166" s="37"/>
      <c r="H166" s="37"/>
      <c r="I166" s="194"/>
      <c r="J166" s="37"/>
      <c r="K166" s="37"/>
      <c r="L166" s="38"/>
      <c r="M166" s="195"/>
      <c r="N166" s="196"/>
      <c r="O166" s="76"/>
      <c r="P166" s="76"/>
      <c r="Q166" s="76"/>
      <c r="R166" s="76"/>
      <c r="S166" s="76"/>
      <c r="T166" s="7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8" t="s">
        <v>167</v>
      </c>
      <c r="AU166" s="18" t="s">
        <v>91</v>
      </c>
    </row>
    <row r="167" s="2" customFormat="1" ht="16.5" customHeight="1">
      <c r="A167" s="37"/>
      <c r="B167" s="178"/>
      <c r="C167" s="227" t="s">
        <v>212</v>
      </c>
      <c r="D167" s="227" t="s">
        <v>549</v>
      </c>
      <c r="E167" s="228" t="s">
        <v>1952</v>
      </c>
      <c r="F167" s="229" t="s">
        <v>1953</v>
      </c>
      <c r="G167" s="230" t="s">
        <v>515</v>
      </c>
      <c r="H167" s="231">
        <v>3.0449999999999999</v>
      </c>
      <c r="I167" s="232"/>
      <c r="J167" s="233">
        <f>ROUND(I167*H167,2)</f>
        <v>0</v>
      </c>
      <c r="K167" s="229" t="s">
        <v>245</v>
      </c>
      <c r="L167" s="234"/>
      <c r="M167" s="235" t="s">
        <v>1</v>
      </c>
      <c r="N167" s="236" t="s">
        <v>47</v>
      </c>
      <c r="O167" s="76"/>
      <c r="P167" s="188">
        <f>O167*H167</f>
        <v>0</v>
      </c>
      <c r="Q167" s="188">
        <v>0.00027</v>
      </c>
      <c r="R167" s="188">
        <f>Q167*H167</f>
        <v>0.00082215000000000001</v>
      </c>
      <c r="S167" s="188">
        <v>0</v>
      </c>
      <c r="T167" s="18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90" t="s">
        <v>197</v>
      </c>
      <c r="AT167" s="190" t="s">
        <v>549</v>
      </c>
      <c r="AU167" s="190" t="s">
        <v>91</v>
      </c>
      <c r="AY167" s="18" t="s">
        <v>160</v>
      </c>
      <c r="BE167" s="191">
        <f>IF(N167="základní",J167,0)</f>
        <v>0</v>
      </c>
      <c r="BF167" s="191">
        <f>IF(N167="snížená",J167,0)</f>
        <v>0</v>
      </c>
      <c r="BG167" s="191">
        <f>IF(N167="zákl. přenesená",J167,0)</f>
        <v>0</v>
      </c>
      <c r="BH167" s="191">
        <f>IF(N167="sníž. přenesená",J167,0)</f>
        <v>0</v>
      </c>
      <c r="BI167" s="191">
        <f>IF(N167="nulová",J167,0)</f>
        <v>0</v>
      </c>
      <c r="BJ167" s="18" t="s">
        <v>89</v>
      </c>
      <c r="BK167" s="191">
        <f>ROUND(I167*H167,2)</f>
        <v>0</v>
      </c>
      <c r="BL167" s="18" t="s">
        <v>159</v>
      </c>
      <c r="BM167" s="190" t="s">
        <v>1954</v>
      </c>
    </row>
    <row r="168" s="13" customFormat="1">
      <c r="A168" s="13"/>
      <c r="B168" s="201"/>
      <c r="C168" s="13"/>
      <c r="D168" s="192" t="s">
        <v>248</v>
      </c>
      <c r="E168" s="13"/>
      <c r="F168" s="203" t="s">
        <v>1955</v>
      </c>
      <c r="G168" s="13"/>
      <c r="H168" s="204">
        <v>3.0449999999999999</v>
      </c>
      <c r="I168" s="205"/>
      <c r="J168" s="13"/>
      <c r="K168" s="13"/>
      <c r="L168" s="201"/>
      <c r="M168" s="206"/>
      <c r="N168" s="207"/>
      <c r="O168" s="207"/>
      <c r="P168" s="207"/>
      <c r="Q168" s="207"/>
      <c r="R168" s="207"/>
      <c r="S168" s="207"/>
      <c r="T168" s="20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02" t="s">
        <v>248</v>
      </c>
      <c r="AU168" s="202" t="s">
        <v>91</v>
      </c>
      <c r="AV168" s="13" t="s">
        <v>91</v>
      </c>
      <c r="AW168" s="13" t="s">
        <v>3</v>
      </c>
      <c r="AX168" s="13" t="s">
        <v>89</v>
      </c>
      <c r="AY168" s="202" t="s">
        <v>160</v>
      </c>
    </row>
    <row r="169" s="12" customFormat="1" ht="22.8" customHeight="1">
      <c r="A169" s="12"/>
      <c r="B169" s="165"/>
      <c r="C169" s="12"/>
      <c r="D169" s="166" t="s">
        <v>81</v>
      </c>
      <c r="E169" s="176" t="s">
        <v>202</v>
      </c>
      <c r="F169" s="176" t="s">
        <v>241</v>
      </c>
      <c r="G169" s="12"/>
      <c r="H169" s="12"/>
      <c r="I169" s="168"/>
      <c r="J169" s="177">
        <f>BK169</f>
        <v>0</v>
      </c>
      <c r="K169" s="12"/>
      <c r="L169" s="165"/>
      <c r="M169" s="170"/>
      <c r="N169" s="171"/>
      <c r="O169" s="171"/>
      <c r="P169" s="172">
        <f>SUM(P170:P180)</f>
        <v>0</v>
      </c>
      <c r="Q169" s="171"/>
      <c r="R169" s="172">
        <f>SUM(R170:R180)</f>
        <v>1.7433340000000004</v>
      </c>
      <c r="S169" s="171"/>
      <c r="T169" s="173">
        <f>SUM(T170:T180)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66" t="s">
        <v>89</v>
      </c>
      <c r="AT169" s="174" t="s">
        <v>81</v>
      </c>
      <c r="AU169" s="174" t="s">
        <v>89</v>
      </c>
      <c r="AY169" s="166" t="s">
        <v>160</v>
      </c>
      <c r="BK169" s="175">
        <f>SUM(BK170:BK180)</f>
        <v>0</v>
      </c>
    </row>
    <row r="170" s="2" customFormat="1" ht="24.15" customHeight="1">
      <c r="A170" s="37"/>
      <c r="B170" s="178"/>
      <c r="C170" s="179" t="s">
        <v>217</v>
      </c>
      <c r="D170" s="179" t="s">
        <v>162</v>
      </c>
      <c r="E170" s="180" t="s">
        <v>1956</v>
      </c>
      <c r="F170" s="181" t="s">
        <v>1957</v>
      </c>
      <c r="G170" s="182" t="s">
        <v>515</v>
      </c>
      <c r="H170" s="183">
        <v>4</v>
      </c>
      <c r="I170" s="184"/>
      <c r="J170" s="185">
        <f>ROUND(I170*H170,2)</f>
        <v>0</v>
      </c>
      <c r="K170" s="181" t="s">
        <v>245</v>
      </c>
      <c r="L170" s="38"/>
      <c r="M170" s="186" t="s">
        <v>1</v>
      </c>
      <c r="N170" s="187" t="s">
        <v>47</v>
      </c>
      <c r="O170" s="76"/>
      <c r="P170" s="188">
        <f>O170*H170</f>
        <v>0</v>
      </c>
      <c r="Q170" s="188">
        <v>0.29221000000000003</v>
      </c>
      <c r="R170" s="188">
        <f>Q170*H170</f>
        <v>1.1688400000000001</v>
      </c>
      <c r="S170" s="188">
        <v>0</v>
      </c>
      <c r="T170" s="18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90" t="s">
        <v>159</v>
      </c>
      <c r="AT170" s="190" t="s">
        <v>162</v>
      </c>
      <c r="AU170" s="190" t="s">
        <v>91</v>
      </c>
      <c r="AY170" s="18" t="s">
        <v>160</v>
      </c>
      <c r="BE170" s="191">
        <f>IF(N170="základní",J170,0)</f>
        <v>0</v>
      </c>
      <c r="BF170" s="191">
        <f>IF(N170="snížená",J170,0)</f>
        <v>0</v>
      </c>
      <c r="BG170" s="191">
        <f>IF(N170="zákl. přenesená",J170,0)</f>
        <v>0</v>
      </c>
      <c r="BH170" s="191">
        <f>IF(N170="sníž. přenesená",J170,0)</f>
        <v>0</v>
      </c>
      <c r="BI170" s="191">
        <f>IF(N170="nulová",J170,0)</f>
        <v>0</v>
      </c>
      <c r="BJ170" s="18" t="s">
        <v>89</v>
      </c>
      <c r="BK170" s="191">
        <f>ROUND(I170*H170,2)</f>
        <v>0</v>
      </c>
      <c r="BL170" s="18" t="s">
        <v>159</v>
      </c>
      <c r="BM170" s="190" t="s">
        <v>1958</v>
      </c>
    </row>
    <row r="171" s="2" customFormat="1">
      <c r="A171" s="37"/>
      <c r="B171" s="38"/>
      <c r="C171" s="37"/>
      <c r="D171" s="192" t="s">
        <v>167</v>
      </c>
      <c r="E171" s="37"/>
      <c r="F171" s="193" t="s">
        <v>1959</v>
      </c>
      <c r="G171" s="37"/>
      <c r="H171" s="37"/>
      <c r="I171" s="194"/>
      <c r="J171" s="37"/>
      <c r="K171" s="37"/>
      <c r="L171" s="38"/>
      <c r="M171" s="195"/>
      <c r="N171" s="196"/>
      <c r="O171" s="76"/>
      <c r="P171" s="76"/>
      <c r="Q171" s="76"/>
      <c r="R171" s="76"/>
      <c r="S171" s="76"/>
      <c r="T171" s="7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8" t="s">
        <v>167</v>
      </c>
      <c r="AU171" s="18" t="s">
        <v>91</v>
      </c>
    </row>
    <row r="172" s="2" customFormat="1" ht="24.15" customHeight="1">
      <c r="A172" s="37"/>
      <c r="B172" s="178"/>
      <c r="C172" s="227" t="s">
        <v>223</v>
      </c>
      <c r="D172" s="227" t="s">
        <v>549</v>
      </c>
      <c r="E172" s="228" t="s">
        <v>1960</v>
      </c>
      <c r="F172" s="229" t="s">
        <v>1961</v>
      </c>
      <c r="G172" s="230" t="s">
        <v>295</v>
      </c>
      <c r="H172" s="231">
        <v>3</v>
      </c>
      <c r="I172" s="232"/>
      <c r="J172" s="233">
        <f>ROUND(I172*H172,2)</f>
        <v>0</v>
      </c>
      <c r="K172" s="229" t="s">
        <v>1</v>
      </c>
      <c r="L172" s="234"/>
      <c r="M172" s="235" t="s">
        <v>1</v>
      </c>
      <c r="N172" s="236" t="s">
        <v>47</v>
      </c>
      <c r="O172" s="76"/>
      <c r="P172" s="188">
        <f>O172*H172</f>
        <v>0</v>
      </c>
      <c r="Q172" s="188">
        <v>0.019400000000000001</v>
      </c>
      <c r="R172" s="188">
        <f>Q172*H172</f>
        <v>0.058200000000000002</v>
      </c>
      <c r="S172" s="188">
        <v>0</v>
      </c>
      <c r="T172" s="18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90" t="s">
        <v>197</v>
      </c>
      <c r="AT172" s="190" t="s">
        <v>549</v>
      </c>
      <c r="AU172" s="190" t="s">
        <v>91</v>
      </c>
      <c r="AY172" s="18" t="s">
        <v>160</v>
      </c>
      <c r="BE172" s="191">
        <f>IF(N172="základní",J172,0)</f>
        <v>0</v>
      </c>
      <c r="BF172" s="191">
        <f>IF(N172="snížená",J172,0)</f>
        <v>0</v>
      </c>
      <c r="BG172" s="191">
        <f>IF(N172="zákl. přenesená",J172,0)</f>
        <v>0</v>
      </c>
      <c r="BH172" s="191">
        <f>IF(N172="sníž. přenesená",J172,0)</f>
        <v>0</v>
      </c>
      <c r="BI172" s="191">
        <f>IF(N172="nulová",J172,0)</f>
        <v>0</v>
      </c>
      <c r="BJ172" s="18" t="s">
        <v>89</v>
      </c>
      <c r="BK172" s="191">
        <f>ROUND(I172*H172,2)</f>
        <v>0</v>
      </c>
      <c r="BL172" s="18" t="s">
        <v>159</v>
      </c>
      <c r="BM172" s="190" t="s">
        <v>1962</v>
      </c>
    </row>
    <row r="173" s="2" customFormat="1" ht="33" customHeight="1">
      <c r="A173" s="37"/>
      <c r="B173" s="178"/>
      <c r="C173" s="227" t="s">
        <v>317</v>
      </c>
      <c r="D173" s="227" t="s">
        <v>549</v>
      </c>
      <c r="E173" s="228" t="s">
        <v>1963</v>
      </c>
      <c r="F173" s="229" t="s">
        <v>1964</v>
      </c>
      <c r="G173" s="230" t="s">
        <v>295</v>
      </c>
      <c r="H173" s="231">
        <v>1</v>
      </c>
      <c r="I173" s="232"/>
      <c r="J173" s="233">
        <f>ROUND(I173*H173,2)</f>
        <v>0</v>
      </c>
      <c r="K173" s="229" t="s">
        <v>1</v>
      </c>
      <c r="L173" s="234"/>
      <c r="M173" s="235" t="s">
        <v>1</v>
      </c>
      <c r="N173" s="236" t="s">
        <v>47</v>
      </c>
      <c r="O173" s="76"/>
      <c r="P173" s="188">
        <f>O173*H173</f>
        <v>0</v>
      </c>
      <c r="Q173" s="188">
        <v>0.017999999999999999</v>
      </c>
      <c r="R173" s="188">
        <f>Q173*H173</f>
        <v>0.017999999999999999</v>
      </c>
      <c r="S173" s="188">
        <v>0</v>
      </c>
      <c r="T173" s="18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90" t="s">
        <v>197</v>
      </c>
      <c r="AT173" s="190" t="s">
        <v>549</v>
      </c>
      <c r="AU173" s="190" t="s">
        <v>91</v>
      </c>
      <c r="AY173" s="18" t="s">
        <v>160</v>
      </c>
      <c r="BE173" s="191">
        <f>IF(N173="základní",J173,0)</f>
        <v>0</v>
      </c>
      <c r="BF173" s="191">
        <f>IF(N173="snížená",J173,0)</f>
        <v>0</v>
      </c>
      <c r="BG173" s="191">
        <f>IF(N173="zákl. přenesená",J173,0)</f>
        <v>0</v>
      </c>
      <c r="BH173" s="191">
        <f>IF(N173="sníž. přenesená",J173,0)</f>
        <v>0</v>
      </c>
      <c r="BI173" s="191">
        <f>IF(N173="nulová",J173,0)</f>
        <v>0</v>
      </c>
      <c r="BJ173" s="18" t="s">
        <v>89</v>
      </c>
      <c r="BK173" s="191">
        <f>ROUND(I173*H173,2)</f>
        <v>0</v>
      </c>
      <c r="BL173" s="18" t="s">
        <v>159</v>
      </c>
      <c r="BM173" s="190" t="s">
        <v>1965</v>
      </c>
    </row>
    <row r="174" s="2" customFormat="1" ht="16.5" customHeight="1">
      <c r="A174" s="37"/>
      <c r="B174" s="178"/>
      <c r="C174" s="227" t="s">
        <v>8</v>
      </c>
      <c r="D174" s="227" t="s">
        <v>549</v>
      </c>
      <c r="E174" s="228" t="s">
        <v>1966</v>
      </c>
      <c r="F174" s="229" t="s">
        <v>1967</v>
      </c>
      <c r="G174" s="230" t="s">
        <v>295</v>
      </c>
      <c r="H174" s="231">
        <v>8</v>
      </c>
      <c r="I174" s="232"/>
      <c r="J174" s="233">
        <f>ROUND(I174*H174,2)</f>
        <v>0</v>
      </c>
      <c r="K174" s="229" t="s">
        <v>1</v>
      </c>
      <c r="L174" s="234"/>
      <c r="M174" s="235" t="s">
        <v>1</v>
      </c>
      <c r="N174" s="236" t="s">
        <v>47</v>
      </c>
      <c r="O174" s="76"/>
      <c r="P174" s="188">
        <f>O174*H174</f>
        <v>0</v>
      </c>
      <c r="Q174" s="188">
        <v>0.0057000000000000002</v>
      </c>
      <c r="R174" s="188">
        <f>Q174*H174</f>
        <v>0.045600000000000002</v>
      </c>
      <c r="S174" s="188">
        <v>0</v>
      </c>
      <c r="T174" s="18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90" t="s">
        <v>197</v>
      </c>
      <c r="AT174" s="190" t="s">
        <v>549</v>
      </c>
      <c r="AU174" s="190" t="s">
        <v>91</v>
      </c>
      <c r="AY174" s="18" t="s">
        <v>160</v>
      </c>
      <c r="BE174" s="191">
        <f>IF(N174="základní",J174,0)</f>
        <v>0</v>
      </c>
      <c r="BF174" s="191">
        <f>IF(N174="snížená",J174,0)</f>
        <v>0</v>
      </c>
      <c r="BG174" s="191">
        <f>IF(N174="zákl. přenesená",J174,0)</f>
        <v>0</v>
      </c>
      <c r="BH174" s="191">
        <f>IF(N174="sníž. přenesená",J174,0)</f>
        <v>0</v>
      </c>
      <c r="BI174" s="191">
        <f>IF(N174="nulová",J174,0)</f>
        <v>0</v>
      </c>
      <c r="BJ174" s="18" t="s">
        <v>89</v>
      </c>
      <c r="BK174" s="191">
        <f>ROUND(I174*H174,2)</f>
        <v>0</v>
      </c>
      <c r="BL174" s="18" t="s">
        <v>159</v>
      </c>
      <c r="BM174" s="190" t="s">
        <v>1968</v>
      </c>
    </row>
    <row r="175" s="2" customFormat="1" ht="16.5" customHeight="1">
      <c r="A175" s="37"/>
      <c r="B175" s="178"/>
      <c r="C175" s="227" t="s">
        <v>296</v>
      </c>
      <c r="D175" s="227" t="s">
        <v>549</v>
      </c>
      <c r="E175" s="228" t="s">
        <v>1969</v>
      </c>
      <c r="F175" s="229" t="s">
        <v>1970</v>
      </c>
      <c r="G175" s="230" t="s">
        <v>295</v>
      </c>
      <c r="H175" s="231">
        <v>2</v>
      </c>
      <c r="I175" s="232"/>
      <c r="J175" s="233">
        <f>ROUND(I175*H175,2)</f>
        <v>0</v>
      </c>
      <c r="K175" s="229" t="s">
        <v>1</v>
      </c>
      <c r="L175" s="234"/>
      <c r="M175" s="235" t="s">
        <v>1</v>
      </c>
      <c r="N175" s="236" t="s">
        <v>47</v>
      </c>
      <c r="O175" s="76"/>
      <c r="P175" s="188">
        <f>O175*H175</f>
        <v>0</v>
      </c>
      <c r="Q175" s="188">
        <v>0.0016000000000000001</v>
      </c>
      <c r="R175" s="188">
        <f>Q175*H175</f>
        <v>0.0032000000000000002</v>
      </c>
      <c r="S175" s="188">
        <v>0</v>
      </c>
      <c r="T175" s="18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90" t="s">
        <v>197</v>
      </c>
      <c r="AT175" s="190" t="s">
        <v>549</v>
      </c>
      <c r="AU175" s="190" t="s">
        <v>91</v>
      </c>
      <c r="AY175" s="18" t="s">
        <v>160</v>
      </c>
      <c r="BE175" s="191">
        <f>IF(N175="základní",J175,0)</f>
        <v>0</v>
      </c>
      <c r="BF175" s="191">
        <f>IF(N175="snížená",J175,0)</f>
        <v>0</v>
      </c>
      <c r="BG175" s="191">
        <f>IF(N175="zákl. přenesená",J175,0)</f>
        <v>0</v>
      </c>
      <c r="BH175" s="191">
        <f>IF(N175="sníž. přenesená",J175,0)</f>
        <v>0</v>
      </c>
      <c r="BI175" s="191">
        <f>IF(N175="nulová",J175,0)</f>
        <v>0</v>
      </c>
      <c r="BJ175" s="18" t="s">
        <v>89</v>
      </c>
      <c r="BK175" s="191">
        <f>ROUND(I175*H175,2)</f>
        <v>0</v>
      </c>
      <c r="BL175" s="18" t="s">
        <v>159</v>
      </c>
      <c r="BM175" s="190" t="s">
        <v>1971</v>
      </c>
    </row>
    <row r="176" s="2" customFormat="1" ht="24.15" customHeight="1">
      <c r="A176" s="37"/>
      <c r="B176" s="178"/>
      <c r="C176" s="179" t="s">
        <v>357</v>
      </c>
      <c r="D176" s="179" t="s">
        <v>162</v>
      </c>
      <c r="E176" s="180" t="s">
        <v>1956</v>
      </c>
      <c r="F176" s="181" t="s">
        <v>1957</v>
      </c>
      <c r="G176" s="182" t="s">
        <v>515</v>
      </c>
      <c r="H176" s="183">
        <v>1.3999999999999999</v>
      </c>
      <c r="I176" s="184"/>
      <c r="J176" s="185">
        <f>ROUND(I176*H176,2)</f>
        <v>0</v>
      </c>
      <c r="K176" s="181" t="s">
        <v>245</v>
      </c>
      <c r="L176" s="38"/>
      <c r="M176" s="186" t="s">
        <v>1</v>
      </c>
      <c r="N176" s="187" t="s">
        <v>47</v>
      </c>
      <c r="O176" s="76"/>
      <c r="P176" s="188">
        <f>O176*H176</f>
        <v>0</v>
      </c>
      <c r="Q176" s="188">
        <v>0.29221000000000003</v>
      </c>
      <c r="R176" s="188">
        <f>Q176*H176</f>
        <v>0.40909400000000001</v>
      </c>
      <c r="S176" s="188">
        <v>0</v>
      </c>
      <c r="T176" s="18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90" t="s">
        <v>159</v>
      </c>
      <c r="AT176" s="190" t="s">
        <v>162</v>
      </c>
      <c r="AU176" s="190" t="s">
        <v>91</v>
      </c>
      <c r="AY176" s="18" t="s">
        <v>160</v>
      </c>
      <c r="BE176" s="191">
        <f>IF(N176="základní",J176,0)</f>
        <v>0</v>
      </c>
      <c r="BF176" s="191">
        <f>IF(N176="snížená",J176,0)</f>
        <v>0</v>
      </c>
      <c r="BG176" s="191">
        <f>IF(N176="zákl. přenesená",J176,0)</f>
        <v>0</v>
      </c>
      <c r="BH176" s="191">
        <f>IF(N176="sníž. přenesená",J176,0)</f>
        <v>0</v>
      </c>
      <c r="BI176" s="191">
        <f>IF(N176="nulová",J176,0)</f>
        <v>0</v>
      </c>
      <c r="BJ176" s="18" t="s">
        <v>89</v>
      </c>
      <c r="BK176" s="191">
        <f>ROUND(I176*H176,2)</f>
        <v>0</v>
      </c>
      <c r="BL176" s="18" t="s">
        <v>159</v>
      </c>
      <c r="BM176" s="190" t="s">
        <v>1972</v>
      </c>
    </row>
    <row r="177" s="2" customFormat="1">
      <c r="A177" s="37"/>
      <c r="B177" s="38"/>
      <c r="C177" s="37"/>
      <c r="D177" s="192" t="s">
        <v>167</v>
      </c>
      <c r="E177" s="37"/>
      <c r="F177" s="193" t="s">
        <v>1959</v>
      </c>
      <c r="G177" s="37"/>
      <c r="H177" s="37"/>
      <c r="I177" s="194"/>
      <c r="J177" s="37"/>
      <c r="K177" s="37"/>
      <c r="L177" s="38"/>
      <c r="M177" s="195"/>
      <c r="N177" s="196"/>
      <c r="O177" s="76"/>
      <c r="P177" s="76"/>
      <c r="Q177" s="76"/>
      <c r="R177" s="76"/>
      <c r="S177" s="76"/>
      <c r="T177" s="7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8" t="s">
        <v>167</v>
      </c>
      <c r="AU177" s="18" t="s">
        <v>91</v>
      </c>
    </row>
    <row r="178" s="2" customFormat="1" ht="24.15" customHeight="1">
      <c r="A178" s="37"/>
      <c r="B178" s="178"/>
      <c r="C178" s="227" t="s">
        <v>363</v>
      </c>
      <c r="D178" s="227" t="s">
        <v>549</v>
      </c>
      <c r="E178" s="228" t="s">
        <v>1960</v>
      </c>
      <c r="F178" s="229" t="s">
        <v>1961</v>
      </c>
      <c r="G178" s="230" t="s">
        <v>295</v>
      </c>
      <c r="H178" s="231">
        <v>2</v>
      </c>
      <c r="I178" s="232"/>
      <c r="J178" s="233">
        <f>ROUND(I178*H178,2)</f>
        <v>0</v>
      </c>
      <c r="K178" s="229" t="s">
        <v>1</v>
      </c>
      <c r="L178" s="234"/>
      <c r="M178" s="235" t="s">
        <v>1</v>
      </c>
      <c r="N178" s="236" t="s">
        <v>47</v>
      </c>
      <c r="O178" s="76"/>
      <c r="P178" s="188">
        <f>O178*H178</f>
        <v>0</v>
      </c>
      <c r="Q178" s="188">
        <v>0.019400000000000001</v>
      </c>
      <c r="R178" s="188">
        <f>Q178*H178</f>
        <v>0.038800000000000001</v>
      </c>
      <c r="S178" s="188">
        <v>0</v>
      </c>
      <c r="T178" s="18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90" t="s">
        <v>197</v>
      </c>
      <c r="AT178" s="190" t="s">
        <v>549</v>
      </c>
      <c r="AU178" s="190" t="s">
        <v>91</v>
      </c>
      <c r="AY178" s="18" t="s">
        <v>160</v>
      </c>
      <c r="BE178" s="191">
        <f>IF(N178="základní",J178,0)</f>
        <v>0</v>
      </c>
      <c r="BF178" s="191">
        <f>IF(N178="snížená",J178,0)</f>
        <v>0</v>
      </c>
      <c r="BG178" s="191">
        <f>IF(N178="zákl. přenesená",J178,0)</f>
        <v>0</v>
      </c>
      <c r="BH178" s="191">
        <f>IF(N178="sníž. přenesená",J178,0)</f>
        <v>0</v>
      </c>
      <c r="BI178" s="191">
        <f>IF(N178="nulová",J178,0)</f>
        <v>0</v>
      </c>
      <c r="BJ178" s="18" t="s">
        <v>89</v>
      </c>
      <c r="BK178" s="191">
        <f>ROUND(I178*H178,2)</f>
        <v>0</v>
      </c>
      <c r="BL178" s="18" t="s">
        <v>159</v>
      </c>
      <c r="BM178" s="190" t="s">
        <v>1973</v>
      </c>
    </row>
    <row r="179" s="2" customFormat="1" ht="16.5" customHeight="1">
      <c r="A179" s="37"/>
      <c r="B179" s="178"/>
      <c r="C179" s="227" t="s">
        <v>368</v>
      </c>
      <c r="D179" s="227" t="s">
        <v>549</v>
      </c>
      <c r="E179" s="228" t="s">
        <v>1974</v>
      </c>
      <c r="F179" s="229" t="s">
        <v>1975</v>
      </c>
      <c r="G179" s="230" t="s">
        <v>295</v>
      </c>
      <c r="H179" s="231">
        <v>3</v>
      </c>
      <c r="I179" s="232"/>
      <c r="J179" s="233">
        <f>ROUND(I179*H179,2)</f>
        <v>0</v>
      </c>
      <c r="K179" s="229" t="s">
        <v>1</v>
      </c>
      <c r="L179" s="234"/>
      <c r="M179" s="235" t="s">
        <v>1</v>
      </c>
      <c r="N179" s="236" t="s">
        <v>47</v>
      </c>
      <c r="O179" s="76"/>
      <c r="P179" s="188">
        <f>O179*H179</f>
        <v>0</v>
      </c>
      <c r="Q179" s="188">
        <v>0</v>
      </c>
      <c r="R179" s="188">
        <f>Q179*H179</f>
        <v>0</v>
      </c>
      <c r="S179" s="188">
        <v>0</v>
      </c>
      <c r="T179" s="18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90" t="s">
        <v>197</v>
      </c>
      <c r="AT179" s="190" t="s">
        <v>549</v>
      </c>
      <c r="AU179" s="190" t="s">
        <v>91</v>
      </c>
      <c r="AY179" s="18" t="s">
        <v>160</v>
      </c>
      <c r="BE179" s="191">
        <f>IF(N179="základní",J179,0)</f>
        <v>0</v>
      </c>
      <c r="BF179" s="191">
        <f>IF(N179="snížená",J179,0)</f>
        <v>0</v>
      </c>
      <c r="BG179" s="191">
        <f>IF(N179="zákl. přenesená",J179,0)</f>
        <v>0</v>
      </c>
      <c r="BH179" s="191">
        <f>IF(N179="sníž. přenesená",J179,0)</f>
        <v>0</v>
      </c>
      <c r="BI179" s="191">
        <f>IF(N179="nulová",J179,0)</f>
        <v>0</v>
      </c>
      <c r="BJ179" s="18" t="s">
        <v>89</v>
      </c>
      <c r="BK179" s="191">
        <f>ROUND(I179*H179,2)</f>
        <v>0</v>
      </c>
      <c r="BL179" s="18" t="s">
        <v>159</v>
      </c>
      <c r="BM179" s="190" t="s">
        <v>1976</v>
      </c>
    </row>
    <row r="180" s="2" customFormat="1" ht="16.5" customHeight="1">
      <c r="A180" s="37"/>
      <c r="B180" s="178"/>
      <c r="C180" s="227" t="s">
        <v>374</v>
      </c>
      <c r="D180" s="227" t="s">
        <v>549</v>
      </c>
      <c r="E180" s="228" t="s">
        <v>1969</v>
      </c>
      <c r="F180" s="229" t="s">
        <v>1970</v>
      </c>
      <c r="G180" s="230" t="s">
        <v>295</v>
      </c>
      <c r="H180" s="231">
        <v>1</v>
      </c>
      <c r="I180" s="232"/>
      <c r="J180" s="233">
        <f>ROUND(I180*H180,2)</f>
        <v>0</v>
      </c>
      <c r="K180" s="229" t="s">
        <v>1</v>
      </c>
      <c r="L180" s="234"/>
      <c r="M180" s="235" t="s">
        <v>1</v>
      </c>
      <c r="N180" s="236" t="s">
        <v>47</v>
      </c>
      <c r="O180" s="76"/>
      <c r="P180" s="188">
        <f>O180*H180</f>
        <v>0</v>
      </c>
      <c r="Q180" s="188">
        <v>0.0016000000000000001</v>
      </c>
      <c r="R180" s="188">
        <f>Q180*H180</f>
        <v>0.0016000000000000001</v>
      </c>
      <c r="S180" s="188">
        <v>0</v>
      </c>
      <c r="T180" s="18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90" t="s">
        <v>197</v>
      </c>
      <c r="AT180" s="190" t="s">
        <v>549</v>
      </c>
      <c r="AU180" s="190" t="s">
        <v>91</v>
      </c>
      <c r="AY180" s="18" t="s">
        <v>160</v>
      </c>
      <c r="BE180" s="191">
        <f>IF(N180="základní",J180,0)</f>
        <v>0</v>
      </c>
      <c r="BF180" s="191">
        <f>IF(N180="snížená",J180,0)</f>
        <v>0</v>
      </c>
      <c r="BG180" s="191">
        <f>IF(N180="zákl. přenesená",J180,0)</f>
        <v>0</v>
      </c>
      <c r="BH180" s="191">
        <f>IF(N180="sníž. přenesená",J180,0)</f>
        <v>0</v>
      </c>
      <c r="BI180" s="191">
        <f>IF(N180="nulová",J180,0)</f>
        <v>0</v>
      </c>
      <c r="BJ180" s="18" t="s">
        <v>89</v>
      </c>
      <c r="BK180" s="191">
        <f>ROUND(I180*H180,2)</f>
        <v>0</v>
      </c>
      <c r="BL180" s="18" t="s">
        <v>159</v>
      </c>
      <c r="BM180" s="190" t="s">
        <v>1977</v>
      </c>
    </row>
    <row r="181" s="12" customFormat="1" ht="22.8" customHeight="1">
      <c r="A181" s="12"/>
      <c r="B181" s="165"/>
      <c r="C181" s="12"/>
      <c r="D181" s="166" t="s">
        <v>81</v>
      </c>
      <c r="E181" s="176" t="s">
        <v>355</v>
      </c>
      <c r="F181" s="176" t="s">
        <v>356</v>
      </c>
      <c r="G181" s="12"/>
      <c r="H181" s="12"/>
      <c r="I181" s="168"/>
      <c r="J181" s="177">
        <f>BK181</f>
        <v>0</v>
      </c>
      <c r="K181" s="12"/>
      <c r="L181" s="165"/>
      <c r="M181" s="170"/>
      <c r="N181" s="171"/>
      <c r="O181" s="171"/>
      <c r="P181" s="172">
        <f>SUM(P182:P193)</f>
        <v>0</v>
      </c>
      <c r="Q181" s="171"/>
      <c r="R181" s="172">
        <f>SUM(R182:R193)</f>
        <v>0</v>
      </c>
      <c r="S181" s="171"/>
      <c r="T181" s="173">
        <f>SUM(T182:T193)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66" t="s">
        <v>89</v>
      </c>
      <c r="AT181" s="174" t="s">
        <v>81</v>
      </c>
      <c r="AU181" s="174" t="s">
        <v>89</v>
      </c>
      <c r="AY181" s="166" t="s">
        <v>160</v>
      </c>
      <c r="BK181" s="175">
        <f>SUM(BK182:BK193)</f>
        <v>0</v>
      </c>
    </row>
    <row r="182" s="2" customFormat="1" ht="24.15" customHeight="1">
      <c r="A182" s="37"/>
      <c r="B182" s="178"/>
      <c r="C182" s="179" t="s">
        <v>7</v>
      </c>
      <c r="D182" s="179" t="s">
        <v>162</v>
      </c>
      <c r="E182" s="180" t="s">
        <v>806</v>
      </c>
      <c r="F182" s="181" t="s">
        <v>807</v>
      </c>
      <c r="G182" s="182" t="s">
        <v>360</v>
      </c>
      <c r="H182" s="183">
        <v>0.083000000000000004</v>
      </c>
      <c r="I182" s="184"/>
      <c r="J182" s="185">
        <f>ROUND(I182*H182,2)</f>
        <v>0</v>
      </c>
      <c r="K182" s="181" t="s">
        <v>245</v>
      </c>
      <c r="L182" s="38"/>
      <c r="M182" s="186" t="s">
        <v>1</v>
      </c>
      <c r="N182" s="187" t="s">
        <v>47</v>
      </c>
      <c r="O182" s="76"/>
      <c r="P182" s="188">
        <f>O182*H182</f>
        <v>0</v>
      </c>
      <c r="Q182" s="188">
        <v>0</v>
      </c>
      <c r="R182" s="188">
        <f>Q182*H182</f>
        <v>0</v>
      </c>
      <c r="S182" s="188">
        <v>0</v>
      </c>
      <c r="T182" s="18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90" t="s">
        <v>159</v>
      </c>
      <c r="AT182" s="190" t="s">
        <v>162</v>
      </c>
      <c r="AU182" s="190" t="s">
        <v>91</v>
      </c>
      <c r="AY182" s="18" t="s">
        <v>160</v>
      </c>
      <c r="BE182" s="191">
        <f>IF(N182="základní",J182,0)</f>
        <v>0</v>
      </c>
      <c r="BF182" s="191">
        <f>IF(N182="snížená",J182,0)</f>
        <v>0</v>
      </c>
      <c r="BG182" s="191">
        <f>IF(N182="zákl. přenesená",J182,0)</f>
        <v>0</v>
      </c>
      <c r="BH182" s="191">
        <f>IF(N182="sníž. přenesená",J182,0)</f>
        <v>0</v>
      </c>
      <c r="BI182" s="191">
        <f>IF(N182="nulová",J182,0)</f>
        <v>0</v>
      </c>
      <c r="BJ182" s="18" t="s">
        <v>89</v>
      </c>
      <c r="BK182" s="191">
        <f>ROUND(I182*H182,2)</f>
        <v>0</v>
      </c>
      <c r="BL182" s="18" t="s">
        <v>159</v>
      </c>
      <c r="BM182" s="190" t="s">
        <v>1978</v>
      </c>
    </row>
    <row r="183" s="2" customFormat="1">
      <c r="A183" s="37"/>
      <c r="B183" s="38"/>
      <c r="C183" s="37"/>
      <c r="D183" s="192" t="s">
        <v>167</v>
      </c>
      <c r="E183" s="37"/>
      <c r="F183" s="193" t="s">
        <v>1979</v>
      </c>
      <c r="G183" s="37"/>
      <c r="H183" s="37"/>
      <c r="I183" s="194"/>
      <c r="J183" s="37"/>
      <c r="K183" s="37"/>
      <c r="L183" s="38"/>
      <c r="M183" s="195"/>
      <c r="N183" s="196"/>
      <c r="O183" s="76"/>
      <c r="P183" s="76"/>
      <c r="Q183" s="76"/>
      <c r="R183" s="76"/>
      <c r="S183" s="76"/>
      <c r="T183" s="7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8" t="s">
        <v>167</v>
      </c>
      <c r="AU183" s="18" t="s">
        <v>91</v>
      </c>
    </row>
    <row r="184" s="2" customFormat="1" ht="24.15" customHeight="1">
      <c r="A184" s="37"/>
      <c r="B184" s="178"/>
      <c r="C184" s="179" t="s">
        <v>388</v>
      </c>
      <c r="D184" s="179" t="s">
        <v>162</v>
      </c>
      <c r="E184" s="180" t="s">
        <v>364</v>
      </c>
      <c r="F184" s="181" t="s">
        <v>365</v>
      </c>
      <c r="G184" s="182" t="s">
        <v>360</v>
      </c>
      <c r="H184" s="183">
        <v>0.083000000000000004</v>
      </c>
      <c r="I184" s="184"/>
      <c r="J184" s="185">
        <f>ROUND(I184*H184,2)</f>
        <v>0</v>
      </c>
      <c r="K184" s="181" t="s">
        <v>245</v>
      </c>
      <c r="L184" s="38"/>
      <c r="M184" s="186" t="s">
        <v>1</v>
      </c>
      <c r="N184" s="187" t="s">
        <v>47</v>
      </c>
      <c r="O184" s="76"/>
      <c r="P184" s="188">
        <f>O184*H184</f>
        <v>0</v>
      </c>
      <c r="Q184" s="188">
        <v>0</v>
      </c>
      <c r="R184" s="188">
        <f>Q184*H184</f>
        <v>0</v>
      </c>
      <c r="S184" s="188">
        <v>0</v>
      </c>
      <c r="T184" s="18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90" t="s">
        <v>159</v>
      </c>
      <c r="AT184" s="190" t="s">
        <v>162</v>
      </c>
      <c r="AU184" s="190" t="s">
        <v>91</v>
      </c>
      <c r="AY184" s="18" t="s">
        <v>160</v>
      </c>
      <c r="BE184" s="191">
        <f>IF(N184="základní",J184,0)</f>
        <v>0</v>
      </c>
      <c r="BF184" s="191">
        <f>IF(N184="snížená",J184,0)</f>
        <v>0</v>
      </c>
      <c r="BG184" s="191">
        <f>IF(N184="zákl. přenesená",J184,0)</f>
        <v>0</v>
      </c>
      <c r="BH184" s="191">
        <f>IF(N184="sníž. přenesená",J184,0)</f>
        <v>0</v>
      </c>
      <c r="BI184" s="191">
        <f>IF(N184="nulová",J184,0)</f>
        <v>0</v>
      </c>
      <c r="BJ184" s="18" t="s">
        <v>89</v>
      </c>
      <c r="BK184" s="191">
        <f>ROUND(I184*H184,2)</f>
        <v>0</v>
      </c>
      <c r="BL184" s="18" t="s">
        <v>159</v>
      </c>
      <c r="BM184" s="190" t="s">
        <v>1980</v>
      </c>
    </row>
    <row r="185" s="2" customFormat="1">
      <c r="A185" s="37"/>
      <c r="B185" s="38"/>
      <c r="C185" s="37"/>
      <c r="D185" s="192" t="s">
        <v>167</v>
      </c>
      <c r="E185" s="37"/>
      <c r="F185" s="193" t="s">
        <v>367</v>
      </c>
      <c r="G185" s="37"/>
      <c r="H185" s="37"/>
      <c r="I185" s="194"/>
      <c r="J185" s="37"/>
      <c r="K185" s="37"/>
      <c r="L185" s="38"/>
      <c r="M185" s="195"/>
      <c r="N185" s="196"/>
      <c r="O185" s="76"/>
      <c r="P185" s="76"/>
      <c r="Q185" s="76"/>
      <c r="R185" s="76"/>
      <c r="S185" s="76"/>
      <c r="T185" s="7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8" t="s">
        <v>167</v>
      </c>
      <c r="AU185" s="18" t="s">
        <v>91</v>
      </c>
    </row>
    <row r="186" s="2" customFormat="1" ht="24.15" customHeight="1">
      <c r="A186" s="37"/>
      <c r="B186" s="178"/>
      <c r="C186" s="179" t="s">
        <v>397</v>
      </c>
      <c r="D186" s="179" t="s">
        <v>162</v>
      </c>
      <c r="E186" s="180" t="s">
        <v>369</v>
      </c>
      <c r="F186" s="181" t="s">
        <v>370</v>
      </c>
      <c r="G186" s="182" t="s">
        <v>360</v>
      </c>
      <c r="H186" s="183">
        <v>1.577</v>
      </c>
      <c r="I186" s="184"/>
      <c r="J186" s="185">
        <f>ROUND(I186*H186,2)</f>
        <v>0</v>
      </c>
      <c r="K186" s="181" t="s">
        <v>245</v>
      </c>
      <c r="L186" s="38"/>
      <c r="M186" s="186" t="s">
        <v>1</v>
      </c>
      <c r="N186" s="187" t="s">
        <v>47</v>
      </c>
      <c r="O186" s="76"/>
      <c r="P186" s="188">
        <f>O186*H186</f>
        <v>0</v>
      </c>
      <c r="Q186" s="188">
        <v>0</v>
      </c>
      <c r="R186" s="188">
        <f>Q186*H186</f>
        <v>0</v>
      </c>
      <c r="S186" s="188">
        <v>0</v>
      </c>
      <c r="T186" s="18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90" t="s">
        <v>159</v>
      </c>
      <c r="AT186" s="190" t="s">
        <v>162</v>
      </c>
      <c r="AU186" s="190" t="s">
        <v>91</v>
      </c>
      <c r="AY186" s="18" t="s">
        <v>160</v>
      </c>
      <c r="BE186" s="191">
        <f>IF(N186="základní",J186,0)</f>
        <v>0</v>
      </c>
      <c r="BF186" s="191">
        <f>IF(N186="snížená",J186,0)</f>
        <v>0</v>
      </c>
      <c r="BG186" s="191">
        <f>IF(N186="zákl. přenesená",J186,0)</f>
        <v>0</v>
      </c>
      <c r="BH186" s="191">
        <f>IF(N186="sníž. přenesená",J186,0)</f>
        <v>0</v>
      </c>
      <c r="BI186" s="191">
        <f>IF(N186="nulová",J186,0)</f>
        <v>0</v>
      </c>
      <c r="BJ186" s="18" t="s">
        <v>89</v>
      </c>
      <c r="BK186" s="191">
        <f>ROUND(I186*H186,2)</f>
        <v>0</v>
      </c>
      <c r="BL186" s="18" t="s">
        <v>159</v>
      </c>
      <c r="BM186" s="190" t="s">
        <v>1981</v>
      </c>
    </row>
    <row r="187" s="2" customFormat="1">
      <c r="A187" s="37"/>
      <c r="B187" s="38"/>
      <c r="C187" s="37"/>
      <c r="D187" s="192" t="s">
        <v>167</v>
      </c>
      <c r="E187" s="37"/>
      <c r="F187" s="193" t="s">
        <v>372</v>
      </c>
      <c r="G187" s="37"/>
      <c r="H187" s="37"/>
      <c r="I187" s="194"/>
      <c r="J187" s="37"/>
      <c r="K187" s="37"/>
      <c r="L187" s="38"/>
      <c r="M187" s="195"/>
      <c r="N187" s="196"/>
      <c r="O187" s="76"/>
      <c r="P187" s="76"/>
      <c r="Q187" s="76"/>
      <c r="R187" s="76"/>
      <c r="S187" s="76"/>
      <c r="T187" s="77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8" t="s">
        <v>167</v>
      </c>
      <c r="AU187" s="18" t="s">
        <v>91</v>
      </c>
    </row>
    <row r="188" s="13" customFormat="1">
      <c r="A188" s="13"/>
      <c r="B188" s="201"/>
      <c r="C188" s="13"/>
      <c r="D188" s="192" t="s">
        <v>248</v>
      </c>
      <c r="E188" s="13"/>
      <c r="F188" s="203" t="s">
        <v>1982</v>
      </c>
      <c r="G188" s="13"/>
      <c r="H188" s="204">
        <v>1.577</v>
      </c>
      <c r="I188" s="205"/>
      <c r="J188" s="13"/>
      <c r="K188" s="13"/>
      <c r="L188" s="201"/>
      <c r="M188" s="206"/>
      <c r="N188" s="207"/>
      <c r="O188" s="207"/>
      <c r="P188" s="207"/>
      <c r="Q188" s="207"/>
      <c r="R188" s="207"/>
      <c r="S188" s="207"/>
      <c r="T188" s="20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02" t="s">
        <v>248</v>
      </c>
      <c r="AU188" s="202" t="s">
        <v>91</v>
      </c>
      <c r="AV188" s="13" t="s">
        <v>91</v>
      </c>
      <c r="AW188" s="13" t="s">
        <v>3</v>
      </c>
      <c r="AX188" s="13" t="s">
        <v>89</v>
      </c>
      <c r="AY188" s="202" t="s">
        <v>160</v>
      </c>
    </row>
    <row r="189" s="2" customFormat="1" ht="37.8" customHeight="1">
      <c r="A189" s="37"/>
      <c r="B189" s="178"/>
      <c r="C189" s="179" t="s">
        <v>405</v>
      </c>
      <c r="D189" s="179" t="s">
        <v>162</v>
      </c>
      <c r="E189" s="180" t="s">
        <v>1983</v>
      </c>
      <c r="F189" s="181" t="s">
        <v>1984</v>
      </c>
      <c r="G189" s="182" t="s">
        <v>360</v>
      </c>
      <c r="H189" s="183">
        <v>0.019</v>
      </c>
      <c r="I189" s="184"/>
      <c r="J189" s="185">
        <f>ROUND(I189*H189,2)</f>
        <v>0</v>
      </c>
      <c r="K189" s="181" t="s">
        <v>245</v>
      </c>
      <c r="L189" s="38"/>
      <c r="M189" s="186" t="s">
        <v>1</v>
      </c>
      <c r="N189" s="187" t="s">
        <v>47</v>
      </c>
      <c r="O189" s="76"/>
      <c r="P189" s="188">
        <f>O189*H189</f>
        <v>0</v>
      </c>
      <c r="Q189" s="188">
        <v>0</v>
      </c>
      <c r="R189" s="188">
        <f>Q189*H189</f>
        <v>0</v>
      </c>
      <c r="S189" s="188">
        <v>0</v>
      </c>
      <c r="T189" s="18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90" t="s">
        <v>159</v>
      </c>
      <c r="AT189" s="190" t="s">
        <v>162</v>
      </c>
      <c r="AU189" s="190" t="s">
        <v>91</v>
      </c>
      <c r="AY189" s="18" t="s">
        <v>160</v>
      </c>
      <c r="BE189" s="191">
        <f>IF(N189="základní",J189,0)</f>
        <v>0</v>
      </c>
      <c r="BF189" s="191">
        <f>IF(N189="snížená",J189,0)</f>
        <v>0</v>
      </c>
      <c r="BG189" s="191">
        <f>IF(N189="zákl. přenesená",J189,0)</f>
        <v>0</v>
      </c>
      <c r="BH189" s="191">
        <f>IF(N189="sníž. přenesená",J189,0)</f>
        <v>0</v>
      </c>
      <c r="BI189" s="191">
        <f>IF(N189="nulová",J189,0)</f>
        <v>0</v>
      </c>
      <c r="BJ189" s="18" t="s">
        <v>89</v>
      </c>
      <c r="BK189" s="191">
        <f>ROUND(I189*H189,2)</f>
        <v>0</v>
      </c>
      <c r="BL189" s="18" t="s">
        <v>159</v>
      </c>
      <c r="BM189" s="190" t="s">
        <v>1985</v>
      </c>
    </row>
    <row r="190" s="2" customFormat="1">
      <c r="A190" s="37"/>
      <c r="B190" s="38"/>
      <c r="C190" s="37"/>
      <c r="D190" s="192" t="s">
        <v>167</v>
      </c>
      <c r="E190" s="37"/>
      <c r="F190" s="193" t="s">
        <v>1986</v>
      </c>
      <c r="G190" s="37"/>
      <c r="H190" s="37"/>
      <c r="I190" s="194"/>
      <c r="J190" s="37"/>
      <c r="K190" s="37"/>
      <c r="L190" s="38"/>
      <c r="M190" s="195"/>
      <c r="N190" s="196"/>
      <c r="O190" s="76"/>
      <c r="P190" s="76"/>
      <c r="Q190" s="76"/>
      <c r="R190" s="76"/>
      <c r="S190" s="76"/>
      <c r="T190" s="7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8" t="s">
        <v>167</v>
      </c>
      <c r="AU190" s="18" t="s">
        <v>91</v>
      </c>
    </row>
    <row r="191" s="13" customFormat="1">
      <c r="A191" s="13"/>
      <c r="B191" s="201"/>
      <c r="C191" s="13"/>
      <c r="D191" s="192" t="s">
        <v>248</v>
      </c>
      <c r="E191" s="202" t="s">
        <v>1</v>
      </c>
      <c r="F191" s="203" t="s">
        <v>1987</v>
      </c>
      <c r="G191" s="13"/>
      <c r="H191" s="204">
        <v>0.019</v>
      </c>
      <c r="I191" s="205"/>
      <c r="J191" s="13"/>
      <c r="K191" s="13"/>
      <c r="L191" s="201"/>
      <c r="M191" s="206"/>
      <c r="N191" s="207"/>
      <c r="O191" s="207"/>
      <c r="P191" s="207"/>
      <c r="Q191" s="207"/>
      <c r="R191" s="207"/>
      <c r="S191" s="207"/>
      <c r="T191" s="20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02" t="s">
        <v>248</v>
      </c>
      <c r="AU191" s="202" t="s">
        <v>91</v>
      </c>
      <c r="AV191" s="13" t="s">
        <v>91</v>
      </c>
      <c r="AW191" s="13" t="s">
        <v>37</v>
      </c>
      <c r="AX191" s="13" t="s">
        <v>89</v>
      </c>
      <c r="AY191" s="202" t="s">
        <v>160</v>
      </c>
    </row>
    <row r="192" s="2" customFormat="1" ht="33" customHeight="1">
      <c r="A192" s="37"/>
      <c r="B192" s="178"/>
      <c r="C192" s="179" t="s">
        <v>417</v>
      </c>
      <c r="D192" s="179" t="s">
        <v>162</v>
      </c>
      <c r="E192" s="180" t="s">
        <v>816</v>
      </c>
      <c r="F192" s="181" t="s">
        <v>817</v>
      </c>
      <c r="G192" s="182" t="s">
        <v>360</v>
      </c>
      <c r="H192" s="183">
        <v>0.012</v>
      </c>
      <c r="I192" s="184"/>
      <c r="J192" s="185">
        <f>ROUND(I192*H192,2)</f>
        <v>0</v>
      </c>
      <c r="K192" s="181" t="s">
        <v>245</v>
      </c>
      <c r="L192" s="38"/>
      <c r="M192" s="186" t="s">
        <v>1</v>
      </c>
      <c r="N192" s="187" t="s">
        <v>47</v>
      </c>
      <c r="O192" s="76"/>
      <c r="P192" s="188">
        <f>O192*H192</f>
        <v>0</v>
      </c>
      <c r="Q192" s="188">
        <v>0</v>
      </c>
      <c r="R192" s="188">
        <f>Q192*H192</f>
        <v>0</v>
      </c>
      <c r="S192" s="188">
        <v>0</v>
      </c>
      <c r="T192" s="18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90" t="s">
        <v>159</v>
      </c>
      <c r="AT192" s="190" t="s">
        <v>162</v>
      </c>
      <c r="AU192" s="190" t="s">
        <v>91</v>
      </c>
      <c r="AY192" s="18" t="s">
        <v>160</v>
      </c>
      <c r="BE192" s="191">
        <f>IF(N192="základní",J192,0)</f>
        <v>0</v>
      </c>
      <c r="BF192" s="191">
        <f>IF(N192="snížená",J192,0)</f>
        <v>0</v>
      </c>
      <c r="BG192" s="191">
        <f>IF(N192="zákl. přenesená",J192,0)</f>
        <v>0</v>
      </c>
      <c r="BH192" s="191">
        <f>IF(N192="sníž. přenesená",J192,0)</f>
        <v>0</v>
      </c>
      <c r="BI192" s="191">
        <f>IF(N192="nulová",J192,0)</f>
        <v>0</v>
      </c>
      <c r="BJ192" s="18" t="s">
        <v>89</v>
      </c>
      <c r="BK192" s="191">
        <f>ROUND(I192*H192,2)</f>
        <v>0</v>
      </c>
      <c r="BL192" s="18" t="s">
        <v>159</v>
      </c>
      <c r="BM192" s="190" t="s">
        <v>1988</v>
      </c>
    </row>
    <row r="193" s="2" customFormat="1">
      <c r="A193" s="37"/>
      <c r="B193" s="38"/>
      <c r="C193" s="37"/>
      <c r="D193" s="192" t="s">
        <v>167</v>
      </c>
      <c r="E193" s="37"/>
      <c r="F193" s="193" t="s">
        <v>819</v>
      </c>
      <c r="G193" s="37"/>
      <c r="H193" s="37"/>
      <c r="I193" s="194"/>
      <c r="J193" s="37"/>
      <c r="K193" s="37"/>
      <c r="L193" s="38"/>
      <c r="M193" s="195"/>
      <c r="N193" s="196"/>
      <c r="O193" s="76"/>
      <c r="P193" s="76"/>
      <c r="Q193" s="76"/>
      <c r="R193" s="76"/>
      <c r="S193" s="76"/>
      <c r="T193" s="7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8" t="s">
        <v>167</v>
      </c>
      <c r="AU193" s="18" t="s">
        <v>91</v>
      </c>
    </row>
    <row r="194" s="12" customFormat="1" ht="22.8" customHeight="1">
      <c r="A194" s="12"/>
      <c r="B194" s="165"/>
      <c r="C194" s="12"/>
      <c r="D194" s="166" t="s">
        <v>81</v>
      </c>
      <c r="E194" s="176" t="s">
        <v>386</v>
      </c>
      <c r="F194" s="176" t="s">
        <v>387</v>
      </c>
      <c r="G194" s="12"/>
      <c r="H194" s="12"/>
      <c r="I194" s="168"/>
      <c r="J194" s="177">
        <f>BK194</f>
        <v>0</v>
      </c>
      <c r="K194" s="12"/>
      <c r="L194" s="165"/>
      <c r="M194" s="170"/>
      <c r="N194" s="171"/>
      <c r="O194" s="171"/>
      <c r="P194" s="172">
        <f>SUM(P195:P196)</f>
        <v>0</v>
      </c>
      <c r="Q194" s="171"/>
      <c r="R194" s="172">
        <f>SUM(R195:R196)</f>
        <v>0</v>
      </c>
      <c r="S194" s="171"/>
      <c r="T194" s="173">
        <f>SUM(T195:T196)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66" t="s">
        <v>89</v>
      </c>
      <c r="AT194" s="174" t="s">
        <v>81</v>
      </c>
      <c r="AU194" s="174" t="s">
        <v>89</v>
      </c>
      <c r="AY194" s="166" t="s">
        <v>160</v>
      </c>
      <c r="BK194" s="175">
        <f>SUM(BK195:BK196)</f>
        <v>0</v>
      </c>
    </row>
    <row r="195" s="2" customFormat="1" ht="24.15" customHeight="1">
      <c r="A195" s="37"/>
      <c r="B195" s="178"/>
      <c r="C195" s="179" t="s">
        <v>561</v>
      </c>
      <c r="D195" s="179" t="s">
        <v>162</v>
      </c>
      <c r="E195" s="180" t="s">
        <v>1989</v>
      </c>
      <c r="F195" s="181" t="s">
        <v>1990</v>
      </c>
      <c r="G195" s="182" t="s">
        <v>360</v>
      </c>
      <c r="H195" s="183">
        <v>2.1040000000000001</v>
      </c>
      <c r="I195" s="184"/>
      <c r="J195" s="185">
        <f>ROUND(I195*H195,2)</f>
        <v>0</v>
      </c>
      <c r="K195" s="181" t="s">
        <v>245</v>
      </c>
      <c r="L195" s="38"/>
      <c r="M195" s="186" t="s">
        <v>1</v>
      </c>
      <c r="N195" s="187" t="s">
        <v>47</v>
      </c>
      <c r="O195" s="76"/>
      <c r="P195" s="188">
        <f>O195*H195</f>
        <v>0</v>
      </c>
      <c r="Q195" s="188">
        <v>0</v>
      </c>
      <c r="R195" s="188">
        <f>Q195*H195</f>
        <v>0</v>
      </c>
      <c r="S195" s="188">
        <v>0</v>
      </c>
      <c r="T195" s="18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90" t="s">
        <v>159</v>
      </c>
      <c r="AT195" s="190" t="s">
        <v>162</v>
      </c>
      <c r="AU195" s="190" t="s">
        <v>91</v>
      </c>
      <c r="AY195" s="18" t="s">
        <v>160</v>
      </c>
      <c r="BE195" s="191">
        <f>IF(N195="základní",J195,0)</f>
        <v>0</v>
      </c>
      <c r="BF195" s="191">
        <f>IF(N195="snížená",J195,0)</f>
        <v>0</v>
      </c>
      <c r="BG195" s="191">
        <f>IF(N195="zákl. přenesená",J195,0)</f>
        <v>0</v>
      </c>
      <c r="BH195" s="191">
        <f>IF(N195="sníž. přenesená",J195,0)</f>
        <v>0</v>
      </c>
      <c r="BI195" s="191">
        <f>IF(N195="nulová",J195,0)</f>
        <v>0</v>
      </c>
      <c r="BJ195" s="18" t="s">
        <v>89</v>
      </c>
      <c r="BK195" s="191">
        <f>ROUND(I195*H195,2)</f>
        <v>0</v>
      </c>
      <c r="BL195" s="18" t="s">
        <v>159</v>
      </c>
      <c r="BM195" s="190" t="s">
        <v>1991</v>
      </c>
    </row>
    <row r="196" s="2" customFormat="1">
      <c r="A196" s="37"/>
      <c r="B196" s="38"/>
      <c r="C196" s="37"/>
      <c r="D196" s="192" t="s">
        <v>167</v>
      </c>
      <c r="E196" s="37"/>
      <c r="F196" s="193" t="s">
        <v>1992</v>
      </c>
      <c r="G196" s="37"/>
      <c r="H196" s="37"/>
      <c r="I196" s="194"/>
      <c r="J196" s="37"/>
      <c r="K196" s="37"/>
      <c r="L196" s="38"/>
      <c r="M196" s="195"/>
      <c r="N196" s="196"/>
      <c r="O196" s="76"/>
      <c r="P196" s="76"/>
      <c r="Q196" s="76"/>
      <c r="R196" s="76"/>
      <c r="S196" s="76"/>
      <c r="T196" s="7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8" t="s">
        <v>167</v>
      </c>
      <c r="AU196" s="18" t="s">
        <v>91</v>
      </c>
    </row>
    <row r="197" s="12" customFormat="1" ht="25.92" customHeight="1">
      <c r="A197" s="12"/>
      <c r="B197" s="165"/>
      <c r="C197" s="12"/>
      <c r="D197" s="166" t="s">
        <v>81</v>
      </c>
      <c r="E197" s="167" t="s">
        <v>393</v>
      </c>
      <c r="F197" s="167" t="s">
        <v>394</v>
      </c>
      <c r="G197" s="12"/>
      <c r="H197" s="12"/>
      <c r="I197" s="168"/>
      <c r="J197" s="169">
        <f>BK197</f>
        <v>0</v>
      </c>
      <c r="K197" s="12"/>
      <c r="L197" s="165"/>
      <c r="M197" s="170"/>
      <c r="N197" s="171"/>
      <c r="O197" s="171"/>
      <c r="P197" s="172">
        <f>P198+P219+P242+P348+P390+P406+P410+P417</f>
        <v>0</v>
      </c>
      <c r="Q197" s="171"/>
      <c r="R197" s="172">
        <f>R198+R219+R242+R348+R390+R406+R410+R417</f>
        <v>0.29367631999999999</v>
      </c>
      <c r="S197" s="171"/>
      <c r="T197" s="173">
        <f>T198+T219+T242+T348+T390+T406+T410+T417</f>
        <v>0.082869999999999999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66" t="s">
        <v>91</v>
      </c>
      <c r="AT197" s="174" t="s">
        <v>81</v>
      </c>
      <c r="AU197" s="174" t="s">
        <v>82</v>
      </c>
      <c r="AY197" s="166" t="s">
        <v>160</v>
      </c>
      <c r="BK197" s="175">
        <f>BK198+BK219+BK242+BK348+BK390+BK406+BK410+BK417</f>
        <v>0</v>
      </c>
    </row>
    <row r="198" s="12" customFormat="1" ht="22.8" customHeight="1">
      <c r="A198" s="12"/>
      <c r="B198" s="165"/>
      <c r="C198" s="12"/>
      <c r="D198" s="166" t="s">
        <v>81</v>
      </c>
      <c r="E198" s="176" t="s">
        <v>820</v>
      </c>
      <c r="F198" s="176" t="s">
        <v>821</v>
      </c>
      <c r="G198" s="12"/>
      <c r="H198" s="12"/>
      <c r="I198" s="168"/>
      <c r="J198" s="177">
        <f>BK198</f>
        <v>0</v>
      </c>
      <c r="K198" s="12"/>
      <c r="L198" s="165"/>
      <c r="M198" s="170"/>
      <c r="N198" s="171"/>
      <c r="O198" s="171"/>
      <c r="P198" s="172">
        <f>SUM(P199:P218)</f>
        <v>0</v>
      </c>
      <c r="Q198" s="171"/>
      <c r="R198" s="172">
        <f>SUM(R199:R218)</f>
        <v>0.034259999999999999</v>
      </c>
      <c r="S198" s="171"/>
      <c r="T198" s="173">
        <f>SUM(T199:T218)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66" t="s">
        <v>91</v>
      </c>
      <c r="AT198" s="174" t="s">
        <v>81</v>
      </c>
      <c r="AU198" s="174" t="s">
        <v>89</v>
      </c>
      <c r="AY198" s="166" t="s">
        <v>160</v>
      </c>
      <c r="BK198" s="175">
        <f>SUM(BK199:BK218)</f>
        <v>0</v>
      </c>
    </row>
    <row r="199" s="2" customFormat="1" ht="33" customHeight="1">
      <c r="A199" s="37"/>
      <c r="B199" s="178"/>
      <c r="C199" s="179" t="s">
        <v>563</v>
      </c>
      <c r="D199" s="179" t="s">
        <v>162</v>
      </c>
      <c r="E199" s="180" t="s">
        <v>1993</v>
      </c>
      <c r="F199" s="181" t="s">
        <v>1994</v>
      </c>
      <c r="G199" s="182" t="s">
        <v>515</v>
      </c>
      <c r="H199" s="183">
        <v>60</v>
      </c>
      <c r="I199" s="184"/>
      <c r="J199" s="185">
        <f>ROUND(I199*H199,2)</f>
        <v>0</v>
      </c>
      <c r="K199" s="181" t="s">
        <v>245</v>
      </c>
      <c r="L199" s="38"/>
      <c r="M199" s="186" t="s">
        <v>1</v>
      </c>
      <c r="N199" s="187" t="s">
        <v>47</v>
      </c>
      <c r="O199" s="76"/>
      <c r="P199" s="188">
        <f>O199*H199</f>
        <v>0</v>
      </c>
      <c r="Q199" s="188">
        <v>9.0000000000000006E-05</v>
      </c>
      <c r="R199" s="188">
        <f>Q199*H199</f>
        <v>0.0054000000000000003</v>
      </c>
      <c r="S199" s="188">
        <v>0</v>
      </c>
      <c r="T199" s="18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90" t="s">
        <v>296</v>
      </c>
      <c r="AT199" s="190" t="s">
        <v>162</v>
      </c>
      <c r="AU199" s="190" t="s">
        <v>91</v>
      </c>
      <c r="AY199" s="18" t="s">
        <v>160</v>
      </c>
      <c r="BE199" s="191">
        <f>IF(N199="základní",J199,0)</f>
        <v>0</v>
      </c>
      <c r="BF199" s="191">
        <f>IF(N199="snížená",J199,0)</f>
        <v>0</v>
      </c>
      <c r="BG199" s="191">
        <f>IF(N199="zákl. přenesená",J199,0)</f>
        <v>0</v>
      </c>
      <c r="BH199" s="191">
        <f>IF(N199="sníž. přenesená",J199,0)</f>
        <v>0</v>
      </c>
      <c r="BI199" s="191">
        <f>IF(N199="nulová",J199,0)</f>
        <v>0</v>
      </c>
      <c r="BJ199" s="18" t="s">
        <v>89</v>
      </c>
      <c r="BK199" s="191">
        <f>ROUND(I199*H199,2)</f>
        <v>0</v>
      </c>
      <c r="BL199" s="18" t="s">
        <v>296</v>
      </c>
      <c r="BM199" s="190" t="s">
        <v>1995</v>
      </c>
    </row>
    <row r="200" s="2" customFormat="1">
      <c r="A200" s="37"/>
      <c r="B200" s="38"/>
      <c r="C200" s="37"/>
      <c r="D200" s="192" t="s">
        <v>167</v>
      </c>
      <c r="E200" s="37"/>
      <c r="F200" s="193" t="s">
        <v>1996</v>
      </c>
      <c r="G200" s="37"/>
      <c r="H200" s="37"/>
      <c r="I200" s="194"/>
      <c r="J200" s="37"/>
      <c r="K200" s="37"/>
      <c r="L200" s="38"/>
      <c r="M200" s="195"/>
      <c r="N200" s="196"/>
      <c r="O200" s="76"/>
      <c r="P200" s="76"/>
      <c r="Q200" s="76"/>
      <c r="R200" s="76"/>
      <c r="S200" s="76"/>
      <c r="T200" s="77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8" t="s">
        <v>167</v>
      </c>
      <c r="AU200" s="18" t="s">
        <v>91</v>
      </c>
    </row>
    <row r="201" s="13" customFormat="1">
      <c r="A201" s="13"/>
      <c r="B201" s="201"/>
      <c r="C201" s="13"/>
      <c r="D201" s="192" t="s">
        <v>248</v>
      </c>
      <c r="E201" s="202" t="s">
        <v>1</v>
      </c>
      <c r="F201" s="203" t="s">
        <v>1997</v>
      </c>
      <c r="G201" s="13"/>
      <c r="H201" s="204">
        <v>60</v>
      </c>
      <c r="I201" s="205"/>
      <c r="J201" s="13"/>
      <c r="K201" s="13"/>
      <c r="L201" s="201"/>
      <c r="M201" s="206"/>
      <c r="N201" s="207"/>
      <c r="O201" s="207"/>
      <c r="P201" s="207"/>
      <c r="Q201" s="207"/>
      <c r="R201" s="207"/>
      <c r="S201" s="207"/>
      <c r="T201" s="20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02" t="s">
        <v>248</v>
      </c>
      <c r="AU201" s="202" t="s">
        <v>91</v>
      </c>
      <c r="AV201" s="13" t="s">
        <v>91</v>
      </c>
      <c r="AW201" s="13" t="s">
        <v>37</v>
      </c>
      <c r="AX201" s="13" t="s">
        <v>89</v>
      </c>
      <c r="AY201" s="202" t="s">
        <v>160</v>
      </c>
    </row>
    <row r="202" s="2" customFormat="1" ht="24.15" customHeight="1">
      <c r="A202" s="37"/>
      <c r="B202" s="178"/>
      <c r="C202" s="227" t="s">
        <v>568</v>
      </c>
      <c r="D202" s="227" t="s">
        <v>549</v>
      </c>
      <c r="E202" s="228" t="s">
        <v>1998</v>
      </c>
      <c r="F202" s="229" t="s">
        <v>1999</v>
      </c>
      <c r="G202" s="230" t="s">
        <v>515</v>
      </c>
      <c r="H202" s="231">
        <v>11</v>
      </c>
      <c r="I202" s="232"/>
      <c r="J202" s="233">
        <f>ROUND(I202*H202,2)</f>
        <v>0</v>
      </c>
      <c r="K202" s="229" t="s">
        <v>245</v>
      </c>
      <c r="L202" s="234"/>
      <c r="M202" s="235" t="s">
        <v>1</v>
      </c>
      <c r="N202" s="236" t="s">
        <v>47</v>
      </c>
      <c r="O202" s="76"/>
      <c r="P202" s="188">
        <f>O202*H202</f>
        <v>0</v>
      </c>
      <c r="Q202" s="188">
        <v>0.00027</v>
      </c>
      <c r="R202" s="188">
        <f>Q202*H202</f>
        <v>0.00297</v>
      </c>
      <c r="S202" s="188">
        <v>0</v>
      </c>
      <c r="T202" s="18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90" t="s">
        <v>586</v>
      </c>
      <c r="AT202" s="190" t="s">
        <v>549</v>
      </c>
      <c r="AU202" s="190" t="s">
        <v>91</v>
      </c>
      <c r="AY202" s="18" t="s">
        <v>160</v>
      </c>
      <c r="BE202" s="191">
        <f>IF(N202="základní",J202,0)</f>
        <v>0</v>
      </c>
      <c r="BF202" s="191">
        <f>IF(N202="snížená",J202,0)</f>
        <v>0</v>
      </c>
      <c r="BG202" s="191">
        <f>IF(N202="zákl. přenesená",J202,0)</f>
        <v>0</v>
      </c>
      <c r="BH202" s="191">
        <f>IF(N202="sníž. přenesená",J202,0)</f>
        <v>0</v>
      </c>
      <c r="BI202" s="191">
        <f>IF(N202="nulová",J202,0)</f>
        <v>0</v>
      </c>
      <c r="BJ202" s="18" t="s">
        <v>89</v>
      </c>
      <c r="BK202" s="191">
        <f>ROUND(I202*H202,2)</f>
        <v>0</v>
      </c>
      <c r="BL202" s="18" t="s">
        <v>296</v>
      </c>
      <c r="BM202" s="190" t="s">
        <v>2000</v>
      </c>
    </row>
    <row r="203" s="2" customFormat="1">
      <c r="A203" s="37"/>
      <c r="B203" s="38"/>
      <c r="C203" s="37"/>
      <c r="D203" s="192" t="s">
        <v>167</v>
      </c>
      <c r="E203" s="37"/>
      <c r="F203" s="193" t="s">
        <v>1999</v>
      </c>
      <c r="G203" s="37"/>
      <c r="H203" s="37"/>
      <c r="I203" s="194"/>
      <c r="J203" s="37"/>
      <c r="K203" s="37"/>
      <c r="L203" s="38"/>
      <c r="M203" s="195"/>
      <c r="N203" s="196"/>
      <c r="O203" s="76"/>
      <c r="P203" s="76"/>
      <c r="Q203" s="76"/>
      <c r="R203" s="76"/>
      <c r="S203" s="76"/>
      <c r="T203" s="7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8" t="s">
        <v>167</v>
      </c>
      <c r="AU203" s="18" t="s">
        <v>91</v>
      </c>
    </row>
    <row r="204" s="13" customFormat="1">
      <c r="A204" s="13"/>
      <c r="B204" s="201"/>
      <c r="C204" s="13"/>
      <c r="D204" s="192" t="s">
        <v>248</v>
      </c>
      <c r="E204" s="13"/>
      <c r="F204" s="203" t="s">
        <v>2001</v>
      </c>
      <c r="G204" s="13"/>
      <c r="H204" s="204">
        <v>11</v>
      </c>
      <c r="I204" s="205"/>
      <c r="J204" s="13"/>
      <c r="K204" s="13"/>
      <c r="L204" s="201"/>
      <c r="M204" s="206"/>
      <c r="N204" s="207"/>
      <c r="O204" s="207"/>
      <c r="P204" s="207"/>
      <c r="Q204" s="207"/>
      <c r="R204" s="207"/>
      <c r="S204" s="207"/>
      <c r="T204" s="20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02" t="s">
        <v>248</v>
      </c>
      <c r="AU204" s="202" t="s">
        <v>91</v>
      </c>
      <c r="AV204" s="13" t="s">
        <v>91</v>
      </c>
      <c r="AW204" s="13" t="s">
        <v>3</v>
      </c>
      <c r="AX204" s="13" t="s">
        <v>89</v>
      </c>
      <c r="AY204" s="202" t="s">
        <v>160</v>
      </c>
    </row>
    <row r="205" s="2" customFormat="1" ht="24.15" customHeight="1">
      <c r="A205" s="37"/>
      <c r="B205" s="178"/>
      <c r="C205" s="227" t="s">
        <v>573</v>
      </c>
      <c r="D205" s="227" t="s">
        <v>549</v>
      </c>
      <c r="E205" s="228" t="s">
        <v>2002</v>
      </c>
      <c r="F205" s="229" t="s">
        <v>2003</v>
      </c>
      <c r="G205" s="230" t="s">
        <v>515</v>
      </c>
      <c r="H205" s="231">
        <v>9</v>
      </c>
      <c r="I205" s="232"/>
      <c r="J205" s="233">
        <f>ROUND(I205*H205,2)</f>
        <v>0</v>
      </c>
      <c r="K205" s="229" t="s">
        <v>245</v>
      </c>
      <c r="L205" s="234"/>
      <c r="M205" s="235" t="s">
        <v>1</v>
      </c>
      <c r="N205" s="236" t="s">
        <v>47</v>
      </c>
      <c r="O205" s="76"/>
      <c r="P205" s="188">
        <f>O205*H205</f>
        <v>0</v>
      </c>
      <c r="Q205" s="188">
        <v>0.00029</v>
      </c>
      <c r="R205" s="188">
        <f>Q205*H205</f>
        <v>0.0026099999999999999</v>
      </c>
      <c r="S205" s="188">
        <v>0</v>
      </c>
      <c r="T205" s="18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90" t="s">
        <v>586</v>
      </c>
      <c r="AT205" s="190" t="s">
        <v>549</v>
      </c>
      <c r="AU205" s="190" t="s">
        <v>91</v>
      </c>
      <c r="AY205" s="18" t="s">
        <v>160</v>
      </c>
      <c r="BE205" s="191">
        <f>IF(N205="základní",J205,0)</f>
        <v>0</v>
      </c>
      <c r="BF205" s="191">
        <f>IF(N205="snížená",J205,0)</f>
        <v>0</v>
      </c>
      <c r="BG205" s="191">
        <f>IF(N205="zákl. přenesená",J205,0)</f>
        <v>0</v>
      </c>
      <c r="BH205" s="191">
        <f>IF(N205="sníž. přenesená",J205,0)</f>
        <v>0</v>
      </c>
      <c r="BI205" s="191">
        <f>IF(N205="nulová",J205,0)</f>
        <v>0</v>
      </c>
      <c r="BJ205" s="18" t="s">
        <v>89</v>
      </c>
      <c r="BK205" s="191">
        <f>ROUND(I205*H205,2)</f>
        <v>0</v>
      </c>
      <c r="BL205" s="18" t="s">
        <v>296</v>
      </c>
      <c r="BM205" s="190" t="s">
        <v>2004</v>
      </c>
    </row>
    <row r="206" s="2" customFormat="1">
      <c r="A206" s="37"/>
      <c r="B206" s="38"/>
      <c r="C206" s="37"/>
      <c r="D206" s="192" t="s">
        <v>167</v>
      </c>
      <c r="E206" s="37"/>
      <c r="F206" s="193" t="s">
        <v>2003</v>
      </c>
      <c r="G206" s="37"/>
      <c r="H206" s="37"/>
      <c r="I206" s="194"/>
      <c r="J206" s="37"/>
      <c r="K206" s="37"/>
      <c r="L206" s="38"/>
      <c r="M206" s="195"/>
      <c r="N206" s="196"/>
      <c r="O206" s="76"/>
      <c r="P206" s="76"/>
      <c r="Q206" s="76"/>
      <c r="R206" s="76"/>
      <c r="S206" s="76"/>
      <c r="T206" s="7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8" t="s">
        <v>167</v>
      </c>
      <c r="AU206" s="18" t="s">
        <v>91</v>
      </c>
    </row>
    <row r="207" s="2" customFormat="1" ht="24.15" customHeight="1">
      <c r="A207" s="37"/>
      <c r="B207" s="178"/>
      <c r="C207" s="227" t="s">
        <v>577</v>
      </c>
      <c r="D207" s="227" t="s">
        <v>549</v>
      </c>
      <c r="E207" s="228" t="s">
        <v>2005</v>
      </c>
      <c r="F207" s="229" t="s">
        <v>2006</v>
      </c>
      <c r="G207" s="230" t="s">
        <v>515</v>
      </c>
      <c r="H207" s="231">
        <v>8</v>
      </c>
      <c r="I207" s="232"/>
      <c r="J207" s="233">
        <f>ROUND(I207*H207,2)</f>
        <v>0</v>
      </c>
      <c r="K207" s="229" t="s">
        <v>245</v>
      </c>
      <c r="L207" s="234"/>
      <c r="M207" s="235" t="s">
        <v>1</v>
      </c>
      <c r="N207" s="236" t="s">
        <v>47</v>
      </c>
      <c r="O207" s="76"/>
      <c r="P207" s="188">
        <f>O207*H207</f>
        <v>0</v>
      </c>
      <c r="Q207" s="188">
        <v>0.00029</v>
      </c>
      <c r="R207" s="188">
        <f>Q207*H207</f>
        <v>0.00232</v>
      </c>
      <c r="S207" s="188">
        <v>0</v>
      </c>
      <c r="T207" s="18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90" t="s">
        <v>586</v>
      </c>
      <c r="AT207" s="190" t="s">
        <v>549</v>
      </c>
      <c r="AU207" s="190" t="s">
        <v>91</v>
      </c>
      <c r="AY207" s="18" t="s">
        <v>160</v>
      </c>
      <c r="BE207" s="191">
        <f>IF(N207="základní",J207,0)</f>
        <v>0</v>
      </c>
      <c r="BF207" s="191">
        <f>IF(N207="snížená",J207,0)</f>
        <v>0</v>
      </c>
      <c r="BG207" s="191">
        <f>IF(N207="zákl. přenesená",J207,0)</f>
        <v>0</v>
      </c>
      <c r="BH207" s="191">
        <f>IF(N207="sníž. přenesená",J207,0)</f>
        <v>0</v>
      </c>
      <c r="BI207" s="191">
        <f>IF(N207="nulová",J207,0)</f>
        <v>0</v>
      </c>
      <c r="BJ207" s="18" t="s">
        <v>89</v>
      </c>
      <c r="BK207" s="191">
        <f>ROUND(I207*H207,2)</f>
        <v>0</v>
      </c>
      <c r="BL207" s="18" t="s">
        <v>296</v>
      </c>
      <c r="BM207" s="190" t="s">
        <v>2007</v>
      </c>
    </row>
    <row r="208" s="2" customFormat="1">
      <c r="A208" s="37"/>
      <c r="B208" s="38"/>
      <c r="C208" s="37"/>
      <c r="D208" s="192" t="s">
        <v>167</v>
      </c>
      <c r="E208" s="37"/>
      <c r="F208" s="193" t="s">
        <v>2006</v>
      </c>
      <c r="G208" s="37"/>
      <c r="H208" s="37"/>
      <c r="I208" s="194"/>
      <c r="J208" s="37"/>
      <c r="K208" s="37"/>
      <c r="L208" s="38"/>
      <c r="M208" s="195"/>
      <c r="N208" s="196"/>
      <c r="O208" s="76"/>
      <c r="P208" s="76"/>
      <c r="Q208" s="76"/>
      <c r="R208" s="76"/>
      <c r="S208" s="76"/>
      <c r="T208" s="77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8" t="s">
        <v>167</v>
      </c>
      <c r="AU208" s="18" t="s">
        <v>91</v>
      </c>
    </row>
    <row r="209" s="2" customFormat="1" ht="24.15" customHeight="1">
      <c r="A209" s="37"/>
      <c r="B209" s="178"/>
      <c r="C209" s="227" t="s">
        <v>582</v>
      </c>
      <c r="D209" s="227" t="s">
        <v>549</v>
      </c>
      <c r="E209" s="228" t="s">
        <v>2008</v>
      </c>
      <c r="F209" s="229" t="s">
        <v>2009</v>
      </c>
      <c r="G209" s="230" t="s">
        <v>515</v>
      </c>
      <c r="H209" s="231">
        <v>8</v>
      </c>
      <c r="I209" s="232"/>
      <c r="J209" s="233">
        <f>ROUND(I209*H209,2)</f>
        <v>0</v>
      </c>
      <c r="K209" s="229" t="s">
        <v>245</v>
      </c>
      <c r="L209" s="234"/>
      <c r="M209" s="235" t="s">
        <v>1</v>
      </c>
      <c r="N209" s="236" t="s">
        <v>47</v>
      </c>
      <c r="O209" s="76"/>
      <c r="P209" s="188">
        <f>O209*H209</f>
        <v>0</v>
      </c>
      <c r="Q209" s="188">
        <v>0.00032000000000000003</v>
      </c>
      <c r="R209" s="188">
        <f>Q209*H209</f>
        <v>0.0025600000000000002</v>
      </c>
      <c r="S209" s="188">
        <v>0</v>
      </c>
      <c r="T209" s="189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90" t="s">
        <v>586</v>
      </c>
      <c r="AT209" s="190" t="s">
        <v>549</v>
      </c>
      <c r="AU209" s="190" t="s">
        <v>91</v>
      </c>
      <c r="AY209" s="18" t="s">
        <v>160</v>
      </c>
      <c r="BE209" s="191">
        <f>IF(N209="základní",J209,0)</f>
        <v>0</v>
      </c>
      <c r="BF209" s="191">
        <f>IF(N209="snížená",J209,0)</f>
        <v>0</v>
      </c>
      <c r="BG209" s="191">
        <f>IF(N209="zákl. přenesená",J209,0)</f>
        <v>0</v>
      </c>
      <c r="BH209" s="191">
        <f>IF(N209="sníž. přenesená",J209,0)</f>
        <v>0</v>
      </c>
      <c r="BI209" s="191">
        <f>IF(N209="nulová",J209,0)</f>
        <v>0</v>
      </c>
      <c r="BJ209" s="18" t="s">
        <v>89</v>
      </c>
      <c r="BK209" s="191">
        <f>ROUND(I209*H209,2)</f>
        <v>0</v>
      </c>
      <c r="BL209" s="18" t="s">
        <v>296</v>
      </c>
      <c r="BM209" s="190" t="s">
        <v>2010</v>
      </c>
    </row>
    <row r="210" s="2" customFormat="1">
      <c r="A210" s="37"/>
      <c r="B210" s="38"/>
      <c r="C210" s="37"/>
      <c r="D210" s="192" t="s">
        <v>167</v>
      </c>
      <c r="E210" s="37"/>
      <c r="F210" s="193" t="s">
        <v>2009</v>
      </c>
      <c r="G210" s="37"/>
      <c r="H210" s="37"/>
      <c r="I210" s="194"/>
      <c r="J210" s="37"/>
      <c r="K210" s="37"/>
      <c r="L210" s="38"/>
      <c r="M210" s="195"/>
      <c r="N210" s="196"/>
      <c r="O210" s="76"/>
      <c r="P210" s="76"/>
      <c r="Q210" s="76"/>
      <c r="R210" s="76"/>
      <c r="S210" s="76"/>
      <c r="T210" s="77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8" t="s">
        <v>167</v>
      </c>
      <c r="AU210" s="18" t="s">
        <v>91</v>
      </c>
    </row>
    <row r="211" s="13" customFormat="1">
      <c r="A211" s="13"/>
      <c r="B211" s="201"/>
      <c r="C211" s="13"/>
      <c r="D211" s="192" t="s">
        <v>248</v>
      </c>
      <c r="E211" s="13"/>
      <c r="F211" s="203" t="s">
        <v>2011</v>
      </c>
      <c r="G211" s="13"/>
      <c r="H211" s="204">
        <v>8</v>
      </c>
      <c r="I211" s="205"/>
      <c r="J211" s="13"/>
      <c r="K211" s="13"/>
      <c r="L211" s="201"/>
      <c r="M211" s="206"/>
      <c r="N211" s="207"/>
      <c r="O211" s="207"/>
      <c r="P211" s="207"/>
      <c r="Q211" s="207"/>
      <c r="R211" s="207"/>
      <c r="S211" s="207"/>
      <c r="T211" s="20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02" t="s">
        <v>248</v>
      </c>
      <c r="AU211" s="202" t="s">
        <v>91</v>
      </c>
      <c r="AV211" s="13" t="s">
        <v>91</v>
      </c>
      <c r="AW211" s="13" t="s">
        <v>3</v>
      </c>
      <c r="AX211" s="13" t="s">
        <v>89</v>
      </c>
      <c r="AY211" s="202" t="s">
        <v>160</v>
      </c>
    </row>
    <row r="212" s="2" customFormat="1" ht="24.15" customHeight="1">
      <c r="A212" s="37"/>
      <c r="B212" s="178"/>
      <c r="C212" s="227" t="s">
        <v>586</v>
      </c>
      <c r="D212" s="227" t="s">
        <v>549</v>
      </c>
      <c r="E212" s="228" t="s">
        <v>2012</v>
      </c>
      <c r="F212" s="229" t="s">
        <v>2013</v>
      </c>
      <c r="G212" s="230" t="s">
        <v>515</v>
      </c>
      <c r="H212" s="231">
        <v>8</v>
      </c>
      <c r="I212" s="232"/>
      <c r="J212" s="233">
        <f>ROUND(I212*H212,2)</f>
        <v>0</v>
      </c>
      <c r="K212" s="229" t="s">
        <v>245</v>
      </c>
      <c r="L212" s="234"/>
      <c r="M212" s="235" t="s">
        <v>1</v>
      </c>
      <c r="N212" s="236" t="s">
        <v>47</v>
      </c>
      <c r="O212" s="76"/>
      <c r="P212" s="188">
        <f>O212*H212</f>
        <v>0</v>
      </c>
      <c r="Q212" s="188">
        <v>0.00092000000000000003</v>
      </c>
      <c r="R212" s="188">
        <f>Q212*H212</f>
        <v>0.0073600000000000002</v>
      </c>
      <c r="S212" s="188">
        <v>0</v>
      </c>
      <c r="T212" s="18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90" t="s">
        <v>586</v>
      </c>
      <c r="AT212" s="190" t="s">
        <v>549</v>
      </c>
      <c r="AU212" s="190" t="s">
        <v>91</v>
      </c>
      <c r="AY212" s="18" t="s">
        <v>160</v>
      </c>
      <c r="BE212" s="191">
        <f>IF(N212="základní",J212,0)</f>
        <v>0</v>
      </c>
      <c r="BF212" s="191">
        <f>IF(N212="snížená",J212,0)</f>
        <v>0</v>
      </c>
      <c r="BG212" s="191">
        <f>IF(N212="zákl. přenesená",J212,0)</f>
        <v>0</v>
      </c>
      <c r="BH212" s="191">
        <f>IF(N212="sníž. přenesená",J212,0)</f>
        <v>0</v>
      </c>
      <c r="BI212" s="191">
        <f>IF(N212="nulová",J212,0)</f>
        <v>0</v>
      </c>
      <c r="BJ212" s="18" t="s">
        <v>89</v>
      </c>
      <c r="BK212" s="191">
        <f>ROUND(I212*H212,2)</f>
        <v>0</v>
      </c>
      <c r="BL212" s="18" t="s">
        <v>296</v>
      </c>
      <c r="BM212" s="190" t="s">
        <v>2014</v>
      </c>
    </row>
    <row r="213" s="2" customFormat="1">
      <c r="A213" s="37"/>
      <c r="B213" s="38"/>
      <c r="C213" s="37"/>
      <c r="D213" s="192" t="s">
        <v>167</v>
      </c>
      <c r="E213" s="37"/>
      <c r="F213" s="193" t="s">
        <v>2013</v>
      </c>
      <c r="G213" s="37"/>
      <c r="H213" s="37"/>
      <c r="I213" s="194"/>
      <c r="J213" s="37"/>
      <c r="K213" s="37"/>
      <c r="L213" s="38"/>
      <c r="M213" s="195"/>
      <c r="N213" s="196"/>
      <c r="O213" s="76"/>
      <c r="P213" s="76"/>
      <c r="Q213" s="76"/>
      <c r="R213" s="76"/>
      <c r="S213" s="76"/>
      <c r="T213" s="77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8" t="s">
        <v>167</v>
      </c>
      <c r="AU213" s="18" t="s">
        <v>91</v>
      </c>
    </row>
    <row r="214" s="13" customFormat="1">
      <c r="A214" s="13"/>
      <c r="B214" s="201"/>
      <c r="C214" s="13"/>
      <c r="D214" s="192" t="s">
        <v>248</v>
      </c>
      <c r="E214" s="13"/>
      <c r="F214" s="203" t="s">
        <v>2011</v>
      </c>
      <c r="G214" s="13"/>
      <c r="H214" s="204">
        <v>8</v>
      </c>
      <c r="I214" s="205"/>
      <c r="J214" s="13"/>
      <c r="K214" s="13"/>
      <c r="L214" s="201"/>
      <c r="M214" s="206"/>
      <c r="N214" s="207"/>
      <c r="O214" s="207"/>
      <c r="P214" s="207"/>
      <c r="Q214" s="207"/>
      <c r="R214" s="207"/>
      <c r="S214" s="207"/>
      <c r="T214" s="20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02" t="s">
        <v>248</v>
      </c>
      <c r="AU214" s="202" t="s">
        <v>91</v>
      </c>
      <c r="AV214" s="13" t="s">
        <v>91</v>
      </c>
      <c r="AW214" s="13" t="s">
        <v>3</v>
      </c>
      <c r="AX214" s="13" t="s">
        <v>89</v>
      </c>
      <c r="AY214" s="202" t="s">
        <v>160</v>
      </c>
    </row>
    <row r="215" s="2" customFormat="1" ht="24.15" customHeight="1">
      <c r="A215" s="37"/>
      <c r="B215" s="178"/>
      <c r="C215" s="227" t="s">
        <v>590</v>
      </c>
      <c r="D215" s="227" t="s">
        <v>549</v>
      </c>
      <c r="E215" s="228" t="s">
        <v>2015</v>
      </c>
      <c r="F215" s="229" t="s">
        <v>2016</v>
      </c>
      <c r="G215" s="230" t="s">
        <v>515</v>
      </c>
      <c r="H215" s="231">
        <v>8</v>
      </c>
      <c r="I215" s="232"/>
      <c r="J215" s="233">
        <f>ROUND(I215*H215,2)</f>
        <v>0</v>
      </c>
      <c r="K215" s="229" t="s">
        <v>245</v>
      </c>
      <c r="L215" s="234"/>
      <c r="M215" s="235" t="s">
        <v>1</v>
      </c>
      <c r="N215" s="236" t="s">
        <v>47</v>
      </c>
      <c r="O215" s="76"/>
      <c r="P215" s="188">
        <f>O215*H215</f>
        <v>0</v>
      </c>
      <c r="Q215" s="188">
        <v>0.00036999999999999999</v>
      </c>
      <c r="R215" s="188">
        <f>Q215*H215</f>
        <v>0.00296</v>
      </c>
      <c r="S215" s="188">
        <v>0</v>
      </c>
      <c r="T215" s="189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90" t="s">
        <v>586</v>
      </c>
      <c r="AT215" s="190" t="s">
        <v>549</v>
      </c>
      <c r="AU215" s="190" t="s">
        <v>91</v>
      </c>
      <c r="AY215" s="18" t="s">
        <v>160</v>
      </c>
      <c r="BE215" s="191">
        <f>IF(N215="základní",J215,0)</f>
        <v>0</v>
      </c>
      <c r="BF215" s="191">
        <f>IF(N215="snížená",J215,0)</f>
        <v>0</v>
      </c>
      <c r="BG215" s="191">
        <f>IF(N215="zákl. přenesená",J215,0)</f>
        <v>0</v>
      </c>
      <c r="BH215" s="191">
        <f>IF(N215="sníž. přenesená",J215,0)</f>
        <v>0</v>
      </c>
      <c r="BI215" s="191">
        <f>IF(N215="nulová",J215,0)</f>
        <v>0</v>
      </c>
      <c r="BJ215" s="18" t="s">
        <v>89</v>
      </c>
      <c r="BK215" s="191">
        <f>ROUND(I215*H215,2)</f>
        <v>0</v>
      </c>
      <c r="BL215" s="18" t="s">
        <v>296</v>
      </c>
      <c r="BM215" s="190" t="s">
        <v>2017</v>
      </c>
    </row>
    <row r="216" s="2" customFormat="1">
      <c r="A216" s="37"/>
      <c r="B216" s="38"/>
      <c r="C216" s="37"/>
      <c r="D216" s="192" t="s">
        <v>167</v>
      </c>
      <c r="E216" s="37"/>
      <c r="F216" s="193" t="s">
        <v>2016</v>
      </c>
      <c r="G216" s="37"/>
      <c r="H216" s="37"/>
      <c r="I216" s="194"/>
      <c r="J216" s="37"/>
      <c r="K216" s="37"/>
      <c r="L216" s="38"/>
      <c r="M216" s="195"/>
      <c r="N216" s="196"/>
      <c r="O216" s="76"/>
      <c r="P216" s="76"/>
      <c r="Q216" s="76"/>
      <c r="R216" s="76"/>
      <c r="S216" s="76"/>
      <c r="T216" s="77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8" t="s">
        <v>167</v>
      </c>
      <c r="AU216" s="18" t="s">
        <v>91</v>
      </c>
    </row>
    <row r="217" s="2" customFormat="1" ht="24.15" customHeight="1">
      <c r="A217" s="37"/>
      <c r="B217" s="178"/>
      <c r="C217" s="227" t="s">
        <v>594</v>
      </c>
      <c r="D217" s="227" t="s">
        <v>549</v>
      </c>
      <c r="E217" s="228" t="s">
        <v>2018</v>
      </c>
      <c r="F217" s="229" t="s">
        <v>2019</v>
      </c>
      <c r="G217" s="230" t="s">
        <v>515</v>
      </c>
      <c r="H217" s="231">
        <v>8</v>
      </c>
      <c r="I217" s="232"/>
      <c r="J217" s="233">
        <f>ROUND(I217*H217,2)</f>
        <v>0</v>
      </c>
      <c r="K217" s="229" t="s">
        <v>245</v>
      </c>
      <c r="L217" s="234"/>
      <c r="M217" s="235" t="s">
        <v>1</v>
      </c>
      <c r="N217" s="236" t="s">
        <v>47</v>
      </c>
      <c r="O217" s="76"/>
      <c r="P217" s="188">
        <f>O217*H217</f>
        <v>0</v>
      </c>
      <c r="Q217" s="188">
        <v>0.0010100000000000001</v>
      </c>
      <c r="R217" s="188">
        <f>Q217*H217</f>
        <v>0.0080800000000000004</v>
      </c>
      <c r="S217" s="188">
        <v>0</v>
      </c>
      <c r="T217" s="18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90" t="s">
        <v>586</v>
      </c>
      <c r="AT217" s="190" t="s">
        <v>549</v>
      </c>
      <c r="AU217" s="190" t="s">
        <v>91</v>
      </c>
      <c r="AY217" s="18" t="s">
        <v>160</v>
      </c>
      <c r="BE217" s="191">
        <f>IF(N217="základní",J217,0)</f>
        <v>0</v>
      </c>
      <c r="BF217" s="191">
        <f>IF(N217="snížená",J217,0)</f>
        <v>0</v>
      </c>
      <c r="BG217" s="191">
        <f>IF(N217="zákl. přenesená",J217,0)</f>
        <v>0</v>
      </c>
      <c r="BH217" s="191">
        <f>IF(N217="sníž. přenesená",J217,0)</f>
        <v>0</v>
      </c>
      <c r="BI217" s="191">
        <f>IF(N217="nulová",J217,0)</f>
        <v>0</v>
      </c>
      <c r="BJ217" s="18" t="s">
        <v>89</v>
      </c>
      <c r="BK217" s="191">
        <f>ROUND(I217*H217,2)</f>
        <v>0</v>
      </c>
      <c r="BL217" s="18" t="s">
        <v>296</v>
      </c>
      <c r="BM217" s="190" t="s">
        <v>2020</v>
      </c>
    </row>
    <row r="218" s="2" customFormat="1">
      <c r="A218" s="37"/>
      <c r="B218" s="38"/>
      <c r="C218" s="37"/>
      <c r="D218" s="192" t="s">
        <v>167</v>
      </c>
      <c r="E218" s="37"/>
      <c r="F218" s="193" t="s">
        <v>2019</v>
      </c>
      <c r="G218" s="37"/>
      <c r="H218" s="37"/>
      <c r="I218" s="194"/>
      <c r="J218" s="37"/>
      <c r="K218" s="37"/>
      <c r="L218" s="38"/>
      <c r="M218" s="195"/>
      <c r="N218" s="196"/>
      <c r="O218" s="76"/>
      <c r="P218" s="76"/>
      <c r="Q218" s="76"/>
      <c r="R218" s="76"/>
      <c r="S218" s="76"/>
      <c r="T218" s="77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8" t="s">
        <v>167</v>
      </c>
      <c r="AU218" s="18" t="s">
        <v>91</v>
      </c>
    </row>
    <row r="219" s="12" customFormat="1" ht="22.8" customHeight="1">
      <c r="A219" s="12"/>
      <c r="B219" s="165"/>
      <c r="C219" s="12"/>
      <c r="D219" s="166" t="s">
        <v>81</v>
      </c>
      <c r="E219" s="176" t="s">
        <v>2021</v>
      </c>
      <c r="F219" s="176" t="s">
        <v>2022</v>
      </c>
      <c r="G219" s="12"/>
      <c r="H219" s="12"/>
      <c r="I219" s="168"/>
      <c r="J219" s="177">
        <f>BK219</f>
        <v>0</v>
      </c>
      <c r="K219" s="12"/>
      <c r="L219" s="165"/>
      <c r="M219" s="170"/>
      <c r="N219" s="171"/>
      <c r="O219" s="171"/>
      <c r="P219" s="172">
        <f>SUM(P220:P241)</f>
        <v>0</v>
      </c>
      <c r="Q219" s="171"/>
      <c r="R219" s="172">
        <f>SUM(R220:R241)</f>
        <v>0.0088450000000000004</v>
      </c>
      <c r="S219" s="171"/>
      <c r="T219" s="173">
        <f>SUM(T220:T241)</f>
        <v>0.0041999999999999997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66" t="s">
        <v>91</v>
      </c>
      <c r="AT219" s="174" t="s">
        <v>81</v>
      </c>
      <c r="AU219" s="174" t="s">
        <v>89</v>
      </c>
      <c r="AY219" s="166" t="s">
        <v>160</v>
      </c>
      <c r="BK219" s="175">
        <f>SUM(BK220:BK241)</f>
        <v>0</v>
      </c>
    </row>
    <row r="220" s="2" customFormat="1" ht="16.5" customHeight="1">
      <c r="A220" s="37"/>
      <c r="B220" s="178"/>
      <c r="C220" s="179" t="s">
        <v>596</v>
      </c>
      <c r="D220" s="179" t="s">
        <v>162</v>
      </c>
      <c r="E220" s="180" t="s">
        <v>2023</v>
      </c>
      <c r="F220" s="181" t="s">
        <v>2024</v>
      </c>
      <c r="G220" s="182" t="s">
        <v>515</v>
      </c>
      <c r="H220" s="183">
        <v>2</v>
      </c>
      <c r="I220" s="184"/>
      <c r="J220" s="185">
        <f>ROUND(I220*H220,2)</f>
        <v>0</v>
      </c>
      <c r="K220" s="181" t="s">
        <v>245</v>
      </c>
      <c r="L220" s="38"/>
      <c r="M220" s="186" t="s">
        <v>1</v>
      </c>
      <c r="N220" s="187" t="s">
        <v>47</v>
      </c>
      <c r="O220" s="76"/>
      <c r="P220" s="188">
        <f>O220*H220</f>
        <v>0</v>
      </c>
      <c r="Q220" s="188">
        <v>0</v>
      </c>
      <c r="R220" s="188">
        <f>Q220*H220</f>
        <v>0</v>
      </c>
      <c r="S220" s="188">
        <v>0.0020999999999999999</v>
      </c>
      <c r="T220" s="189">
        <f>S220*H220</f>
        <v>0.0041999999999999997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90" t="s">
        <v>296</v>
      </c>
      <c r="AT220" s="190" t="s">
        <v>162</v>
      </c>
      <c r="AU220" s="190" t="s">
        <v>91</v>
      </c>
      <c r="AY220" s="18" t="s">
        <v>160</v>
      </c>
      <c r="BE220" s="191">
        <f>IF(N220="základní",J220,0)</f>
        <v>0</v>
      </c>
      <c r="BF220" s="191">
        <f>IF(N220="snížená",J220,0)</f>
        <v>0</v>
      </c>
      <c r="BG220" s="191">
        <f>IF(N220="zákl. přenesená",J220,0)</f>
        <v>0</v>
      </c>
      <c r="BH220" s="191">
        <f>IF(N220="sníž. přenesená",J220,0)</f>
        <v>0</v>
      </c>
      <c r="BI220" s="191">
        <f>IF(N220="nulová",J220,0)</f>
        <v>0</v>
      </c>
      <c r="BJ220" s="18" t="s">
        <v>89</v>
      </c>
      <c r="BK220" s="191">
        <f>ROUND(I220*H220,2)</f>
        <v>0</v>
      </c>
      <c r="BL220" s="18" t="s">
        <v>296</v>
      </c>
      <c r="BM220" s="190" t="s">
        <v>2025</v>
      </c>
    </row>
    <row r="221" s="2" customFormat="1">
      <c r="A221" s="37"/>
      <c r="B221" s="38"/>
      <c r="C221" s="37"/>
      <c r="D221" s="192" t="s">
        <v>167</v>
      </c>
      <c r="E221" s="37"/>
      <c r="F221" s="193" t="s">
        <v>2026</v>
      </c>
      <c r="G221" s="37"/>
      <c r="H221" s="37"/>
      <c r="I221" s="194"/>
      <c r="J221" s="37"/>
      <c r="K221" s="37"/>
      <c r="L221" s="38"/>
      <c r="M221" s="195"/>
      <c r="N221" s="196"/>
      <c r="O221" s="76"/>
      <c r="P221" s="76"/>
      <c r="Q221" s="76"/>
      <c r="R221" s="76"/>
      <c r="S221" s="76"/>
      <c r="T221" s="77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8" t="s">
        <v>167</v>
      </c>
      <c r="AU221" s="18" t="s">
        <v>91</v>
      </c>
    </row>
    <row r="222" s="2" customFormat="1" ht="21.75" customHeight="1">
      <c r="A222" s="37"/>
      <c r="B222" s="178"/>
      <c r="C222" s="179" t="s">
        <v>601</v>
      </c>
      <c r="D222" s="179" t="s">
        <v>162</v>
      </c>
      <c r="E222" s="180" t="s">
        <v>2027</v>
      </c>
      <c r="F222" s="181" t="s">
        <v>2028</v>
      </c>
      <c r="G222" s="182" t="s">
        <v>515</v>
      </c>
      <c r="H222" s="183">
        <v>1</v>
      </c>
      <c r="I222" s="184"/>
      <c r="J222" s="185">
        <f>ROUND(I222*H222,2)</f>
        <v>0</v>
      </c>
      <c r="K222" s="181" t="s">
        <v>245</v>
      </c>
      <c r="L222" s="38"/>
      <c r="M222" s="186" t="s">
        <v>1</v>
      </c>
      <c r="N222" s="187" t="s">
        <v>47</v>
      </c>
      <c r="O222" s="76"/>
      <c r="P222" s="188">
        <f>O222*H222</f>
        <v>0</v>
      </c>
      <c r="Q222" s="188">
        <v>0.00142</v>
      </c>
      <c r="R222" s="188">
        <f>Q222*H222</f>
        <v>0.00142</v>
      </c>
      <c r="S222" s="188">
        <v>0</v>
      </c>
      <c r="T222" s="189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90" t="s">
        <v>296</v>
      </c>
      <c r="AT222" s="190" t="s">
        <v>162</v>
      </c>
      <c r="AU222" s="190" t="s">
        <v>91</v>
      </c>
      <c r="AY222" s="18" t="s">
        <v>160</v>
      </c>
      <c r="BE222" s="191">
        <f>IF(N222="základní",J222,0)</f>
        <v>0</v>
      </c>
      <c r="BF222" s="191">
        <f>IF(N222="snížená",J222,0)</f>
        <v>0</v>
      </c>
      <c r="BG222" s="191">
        <f>IF(N222="zákl. přenesená",J222,0)</f>
        <v>0</v>
      </c>
      <c r="BH222" s="191">
        <f>IF(N222="sníž. přenesená",J222,0)</f>
        <v>0</v>
      </c>
      <c r="BI222" s="191">
        <f>IF(N222="nulová",J222,0)</f>
        <v>0</v>
      </c>
      <c r="BJ222" s="18" t="s">
        <v>89</v>
      </c>
      <c r="BK222" s="191">
        <f>ROUND(I222*H222,2)</f>
        <v>0</v>
      </c>
      <c r="BL222" s="18" t="s">
        <v>296</v>
      </c>
      <c r="BM222" s="190" t="s">
        <v>2029</v>
      </c>
    </row>
    <row r="223" s="2" customFormat="1">
      <c r="A223" s="37"/>
      <c r="B223" s="38"/>
      <c r="C223" s="37"/>
      <c r="D223" s="192" t="s">
        <v>167</v>
      </c>
      <c r="E223" s="37"/>
      <c r="F223" s="193" t="s">
        <v>2030</v>
      </c>
      <c r="G223" s="37"/>
      <c r="H223" s="37"/>
      <c r="I223" s="194"/>
      <c r="J223" s="37"/>
      <c r="K223" s="37"/>
      <c r="L223" s="38"/>
      <c r="M223" s="195"/>
      <c r="N223" s="196"/>
      <c r="O223" s="76"/>
      <c r="P223" s="76"/>
      <c r="Q223" s="76"/>
      <c r="R223" s="76"/>
      <c r="S223" s="76"/>
      <c r="T223" s="77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8" t="s">
        <v>167</v>
      </c>
      <c r="AU223" s="18" t="s">
        <v>91</v>
      </c>
    </row>
    <row r="224" s="2" customFormat="1" ht="16.5" customHeight="1">
      <c r="A224" s="37"/>
      <c r="B224" s="178"/>
      <c r="C224" s="179" t="s">
        <v>605</v>
      </c>
      <c r="D224" s="179" t="s">
        <v>162</v>
      </c>
      <c r="E224" s="180" t="s">
        <v>2031</v>
      </c>
      <c r="F224" s="181" t="s">
        <v>2032</v>
      </c>
      <c r="G224" s="182" t="s">
        <v>515</v>
      </c>
      <c r="H224" s="183">
        <v>8</v>
      </c>
      <c r="I224" s="184"/>
      <c r="J224" s="185">
        <f>ROUND(I224*H224,2)</f>
        <v>0</v>
      </c>
      <c r="K224" s="181" t="s">
        <v>245</v>
      </c>
      <c r="L224" s="38"/>
      <c r="M224" s="186" t="s">
        <v>1</v>
      </c>
      <c r="N224" s="187" t="s">
        <v>47</v>
      </c>
      <c r="O224" s="76"/>
      <c r="P224" s="188">
        <f>O224*H224</f>
        <v>0</v>
      </c>
      <c r="Q224" s="188">
        <v>0.00040000000000000002</v>
      </c>
      <c r="R224" s="188">
        <f>Q224*H224</f>
        <v>0.0032000000000000002</v>
      </c>
      <c r="S224" s="188">
        <v>0</v>
      </c>
      <c r="T224" s="189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90" t="s">
        <v>296</v>
      </c>
      <c r="AT224" s="190" t="s">
        <v>162</v>
      </c>
      <c r="AU224" s="190" t="s">
        <v>91</v>
      </c>
      <c r="AY224" s="18" t="s">
        <v>160</v>
      </c>
      <c r="BE224" s="191">
        <f>IF(N224="základní",J224,0)</f>
        <v>0</v>
      </c>
      <c r="BF224" s="191">
        <f>IF(N224="snížená",J224,0)</f>
        <v>0</v>
      </c>
      <c r="BG224" s="191">
        <f>IF(N224="zákl. přenesená",J224,0)</f>
        <v>0</v>
      </c>
      <c r="BH224" s="191">
        <f>IF(N224="sníž. přenesená",J224,0)</f>
        <v>0</v>
      </c>
      <c r="BI224" s="191">
        <f>IF(N224="nulová",J224,0)</f>
        <v>0</v>
      </c>
      <c r="BJ224" s="18" t="s">
        <v>89</v>
      </c>
      <c r="BK224" s="191">
        <f>ROUND(I224*H224,2)</f>
        <v>0</v>
      </c>
      <c r="BL224" s="18" t="s">
        <v>296</v>
      </c>
      <c r="BM224" s="190" t="s">
        <v>2033</v>
      </c>
    </row>
    <row r="225" s="2" customFormat="1">
      <c r="A225" s="37"/>
      <c r="B225" s="38"/>
      <c r="C225" s="37"/>
      <c r="D225" s="192" t="s">
        <v>167</v>
      </c>
      <c r="E225" s="37"/>
      <c r="F225" s="193" t="s">
        <v>2034</v>
      </c>
      <c r="G225" s="37"/>
      <c r="H225" s="37"/>
      <c r="I225" s="194"/>
      <c r="J225" s="37"/>
      <c r="K225" s="37"/>
      <c r="L225" s="38"/>
      <c r="M225" s="195"/>
      <c r="N225" s="196"/>
      <c r="O225" s="76"/>
      <c r="P225" s="76"/>
      <c r="Q225" s="76"/>
      <c r="R225" s="76"/>
      <c r="S225" s="76"/>
      <c r="T225" s="77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8" t="s">
        <v>167</v>
      </c>
      <c r="AU225" s="18" t="s">
        <v>91</v>
      </c>
    </row>
    <row r="226" s="13" customFormat="1">
      <c r="A226" s="13"/>
      <c r="B226" s="201"/>
      <c r="C226" s="13"/>
      <c r="D226" s="192" t="s">
        <v>248</v>
      </c>
      <c r="E226" s="202" t="s">
        <v>1</v>
      </c>
      <c r="F226" s="203" t="s">
        <v>2035</v>
      </c>
      <c r="G226" s="13"/>
      <c r="H226" s="204">
        <v>8</v>
      </c>
      <c r="I226" s="205"/>
      <c r="J226" s="13"/>
      <c r="K226" s="13"/>
      <c r="L226" s="201"/>
      <c r="M226" s="206"/>
      <c r="N226" s="207"/>
      <c r="O226" s="207"/>
      <c r="P226" s="207"/>
      <c r="Q226" s="207"/>
      <c r="R226" s="207"/>
      <c r="S226" s="207"/>
      <c r="T226" s="20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02" t="s">
        <v>248</v>
      </c>
      <c r="AU226" s="202" t="s">
        <v>91</v>
      </c>
      <c r="AV226" s="13" t="s">
        <v>91</v>
      </c>
      <c r="AW226" s="13" t="s">
        <v>37</v>
      </c>
      <c r="AX226" s="13" t="s">
        <v>89</v>
      </c>
      <c r="AY226" s="202" t="s">
        <v>160</v>
      </c>
    </row>
    <row r="227" s="2" customFormat="1" ht="16.5" customHeight="1">
      <c r="A227" s="37"/>
      <c r="B227" s="178"/>
      <c r="C227" s="179" t="s">
        <v>612</v>
      </c>
      <c r="D227" s="179" t="s">
        <v>162</v>
      </c>
      <c r="E227" s="180" t="s">
        <v>2036</v>
      </c>
      <c r="F227" s="181" t="s">
        <v>2037</v>
      </c>
      <c r="G227" s="182" t="s">
        <v>515</v>
      </c>
      <c r="H227" s="183">
        <v>2.5</v>
      </c>
      <c r="I227" s="184"/>
      <c r="J227" s="185">
        <f>ROUND(I227*H227,2)</f>
        <v>0</v>
      </c>
      <c r="K227" s="181" t="s">
        <v>245</v>
      </c>
      <c r="L227" s="38"/>
      <c r="M227" s="186" t="s">
        <v>1</v>
      </c>
      <c r="N227" s="187" t="s">
        <v>47</v>
      </c>
      <c r="O227" s="76"/>
      <c r="P227" s="188">
        <f>O227*H227</f>
        <v>0</v>
      </c>
      <c r="Q227" s="188">
        <v>0.00040999999999999999</v>
      </c>
      <c r="R227" s="188">
        <f>Q227*H227</f>
        <v>0.0010249999999999999</v>
      </c>
      <c r="S227" s="188">
        <v>0</v>
      </c>
      <c r="T227" s="189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90" t="s">
        <v>296</v>
      </c>
      <c r="AT227" s="190" t="s">
        <v>162</v>
      </c>
      <c r="AU227" s="190" t="s">
        <v>91</v>
      </c>
      <c r="AY227" s="18" t="s">
        <v>160</v>
      </c>
      <c r="BE227" s="191">
        <f>IF(N227="základní",J227,0)</f>
        <v>0</v>
      </c>
      <c r="BF227" s="191">
        <f>IF(N227="snížená",J227,0)</f>
        <v>0</v>
      </c>
      <c r="BG227" s="191">
        <f>IF(N227="zákl. přenesená",J227,0)</f>
        <v>0</v>
      </c>
      <c r="BH227" s="191">
        <f>IF(N227="sníž. přenesená",J227,0)</f>
        <v>0</v>
      </c>
      <c r="BI227" s="191">
        <f>IF(N227="nulová",J227,0)</f>
        <v>0</v>
      </c>
      <c r="BJ227" s="18" t="s">
        <v>89</v>
      </c>
      <c r="BK227" s="191">
        <f>ROUND(I227*H227,2)</f>
        <v>0</v>
      </c>
      <c r="BL227" s="18" t="s">
        <v>296</v>
      </c>
      <c r="BM227" s="190" t="s">
        <v>2038</v>
      </c>
    </row>
    <row r="228" s="2" customFormat="1">
      <c r="A228" s="37"/>
      <c r="B228" s="38"/>
      <c r="C228" s="37"/>
      <c r="D228" s="192" t="s">
        <v>167</v>
      </c>
      <c r="E228" s="37"/>
      <c r="F228" s="193" t="s">
        <v>2039</v>
      </c>
      <c r="G228" s="37"/>
      <c r="H228" s="37"/>
      <c r="I228" s="194"/>
      <c r="J228" s="37"/>
      <c r="K228" s="37"/>
      <c r="L228" s="38"/>
      <c r="M228" s="195"/>
      <c r="N228" s="196"/>
      <c r="O228" s="76"/>
      <c r="P228" s="76"/>
      <c r="Q228" s="76"/>
      <c r="R228" s="76"/>
      <c r="S228" s="76"/>
      <c r="T228" s="77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8" t="s">
        <v>167</v>
      </c>
      <c r="AU228" s="18" t="s">
        <v>91</v>
      </c>
    </row>
    <row r="229" s="13" customFormat="1">
      <c r="A229" s="13"/>
      <c r="B229" s="201"/>
      <c r="C229" s="13"/>
      <c r="D229" s="192" t="s">
        <v>248</v>
      </c>
      <c r="E229" s="202" t="s">
        <v>1</v>
      </c>
      <c r="F229" s="203" t="s">
        <v>2040</v>
      </c>
      <c r="G229" s="13"/>
      <c r="H229" s="204">
        <v>2.5</v>
      </c>
      <c r="I229" s="205"/>
      <c r="J229" s="13"/>
      <c r="K229" s="13"/>
      <c r="L229" s="201"/>
      <c r="M229" s="206"/>
      <c r="N229" s="207"/>
      <c r="O229" s="207"/>
      <c r="P229" s="207"/>
      <c r="Q229" s="207"/>
      <c r="R229" s="207"/>
      <c r="S229" s="207"/>
      <c r="T229" s="20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02" t="s">
        <v>248</v>
      </c>
      <c r="AU229" s="202" t="s">
        <v>91</v>
      </c>
      <c r="AV229" s="13" t="s">
        <v>91</v>
      </c>
      <c r="AW229" s="13" t="s">
        <v>37</v>
      </c>
      <c r="AX229" s="13" t="s">
        <v>89</v>
      </c>
      <c r="AY229" s="202" t="s">
        <v>160</v>
      </c>
    </row>
    <row r="230" s="2" customFormat="1" ht="16.5" customHeight="1">
      <c r="A230" s="37"/>
      <c r="B230" s="178"/>
      <c r="C230" s="179" t="s">
        <v>617</v>
      </c>
      <c r="D230" s="179" t="s">
        <v>162</v>
      </c>
      <c r="E230" s="180" t="s">
        <v>2041</v>
      </c>
      <c r="F230" s="181" t="s">
        <v>2042</v>
      </c>
      <c r="G230" s="182" t="s">
        <v>515</v>
      </c>
      <c r="H230" s="183">
        <v>3</v>
      </c>
      <c r="I230" s="184"/>
      <c r="J230" s="185">
        <f>ROUND(I230*H230,2)</f>
        <v>0</v>
      </c>
      <c r="K230" s="181" t="s">
        <v>245</v>
      </c>
      <c r="L230" s="38"/>
      <c r="M230" s="186" t="s">
        <v>1</v>
      </c>
      <c r="N230" s="187" t="s">
        <v>47</v>
      </c>
      <c r="O230" s="76"/>
      <c r="P230" s="188">
        <f>O230*H230</f>
        <v>0</v>
      </c>
      <c r="Q230" s="188">
        <v>0.00048000000000000001</v>
      </c>
      <c r="R230" s="188">
        <f>Q230*H230</f>
        <v>0.0014400000000000001</v>
      </c>
      <c r="S230" s="188">
        <v>0</v>
      </c>
      <c r="T230" s="189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190" t="s">
        <v>296</v>
      </c>
      <c r="AT230" s="190" t="s">
        <v>162</v>
      </c>
      <c r="AU230" s="190" t="s">
        <v>91</v>
      </c>
      <c r="AY230" s="18" t="s">
        <v>160</v>
      </c>
      <c r="BE230" s="191">
        <f>IF(N230="základní",J230,0)</f>
        <v>0</v>
      </c>
      <c r="BF230" s="191">
        <f>IF(N230="snížená",J230,0)</f>
        <v>0</v>
      </c>
      <c r="BG230" s="191">
        <f>IF(N230="zákl. přenesená",J230,0)</f>
        <v>0</v>
      </c>
      <c r="BH230" s="191">
        <f>IF(N230="sníž. přenesená",J230,0)</f>
        <v>0</v>
      </c>
      <c r="BI230" s="191">
        <f>IF(N230="nulová",J230,0)</f>
        <v>0</v>
      </c>
      <c r="BJ230" s="18" t="s">
        <v>89</v>
      </c>
      <c r="BK230" s="191">
        <f>ROUND(I230*H230,2)</f>
        <v>0</v>
      </c>
      <c r="BL230" s="18" t="s">
        <v>296</v>
      </c>
      <c r="BM230" s="190" t="s">
        <v>2043</v>
      </c>
    </row>
    <row r="231" s="2" customFormat="1">
      <c r="A231" s="37"/>
      <c r="B231" s="38"/>
      <c r="C231" s="37"/>
      <c r="D231" s="192" t="s">
        <v>167</v>
      </c>
      <c r="E231" s="37"/>
      <c r="F231" s="193" t="s">
        <v>2044</v>
      </c>
      <c r="G231" s="37"/>
      <c r="H231" s="37"/>
      <c r="I231" s="194"/>
      <c r="J231" s="37"/>
      <c r="K231" s="37"/>
      <c r="L231" s="38"/>
      <c r="M231" s="195"/>
      <c r="N231" s="196"/>
      <c r="O231" s="76"/>
      <c r="P231" s="76"/>
      <c r="Q231" s="76"/>
      <c r="R231" s="76"/>
      <c r="S231" s="76"/>
      <c r="T231" s="77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8" t="s">
        <v>167</v>
      </c>
      <c r="AU231" s="18" t="s">
        <v>91</v>
      </c>
    </row>
    <row r="232" s="2" customFormat="1" ht="24.15" customHeight="1">
      <c r="A232" s="37"/>
      <c r="B232" s="178"/>
      <c r="C232" s="179" t="s">
        <v>621</v>
      </c>
      <c r="D232" s="179" t="s">
        <v>162</v>
      </c>
      <c r="E232" s="180" t="s">
        <v>2045</v>
      </c>
      <c r="F232" s="181" t="s">
        <v>2046</v>
      </c>
      <c r="G232" s="182" t="s">
        <v>295</v>
      </c>
      <c r="H232" s="183">
        <v>4</v>
      </c>
      <c r="I232" s="184"/>
      <c r="J232" s="185">
        <f>ROUND(I232*H232,2)</f>
        <v>0</v>
      </c>
      <c r="K232" s="181" t="s">
        <v>245</v>
      </c>
      <c r="L232" s="38"/>
      <c r="M232" s="186" t="s">
        <v>1</v>
      </c>
      <c r="N232" s="187" t="s">
        <v>47</v>
      </c>
      <c r="O232" s="76"/>
      <c r="P232" s="188">
        <f>O232*H232</f>
        <v>0</v>
      </c>
      <c r="Q232" s="188">
        <v>6.0000000000000002E-05</v>
      </c>
      <c r="R232" s="188">
        <f>Q232*H232</f>
        <v>0.00024000000000000001</v>
      </c>
      <c r="S232" s="188">
        <v>0</v>
      </c>
      <c r="T232" s="189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90" t="s">
        <v>296</v>
      </c>
      <c r="AT232" s="190" t="s">
        <v>162</v>
      </c>
      <c r="AU232" s="190" t="s">
        <v>91</v>
      </c>
      <c r="AY232" s="18" t="s">
        <v>160</v>
      </c>
      <c r="BE232" s="191">
        <f>IF(N232="základní",J232,0)</f>
        <v>0</v>
      </c>
      <c r="BF232" s="191">
        <f>IF(N232="snížená",J232,0)</f>
        <v>0</v>
      </c>
      <c r="BG232" s="191">
        <f>IF(N232="zákl. přenesená",J232,0)</f>
        <v>0</v>
      </c>
      <c r="BH232" s="191">
        <f>IF(N232="sníž. přenesená",J232,0)</f>
        <v>0</v>
      </c>
      <c r="BI232" s="191">
        <f>IF(N232="nulová",J232,0)</f>
        <v>0</v>
      </c>
      <c r="BJ232" s="18" t="s">
        <v>89</v>
      </c>
      <c r="BK232" s="191">
        <f>ROUND(I232*H232,2)</f>
        <v>0</v>
      </c>
      <c r="BL232" s="18" t="s">
        <v>296</v>
      </c>
      <c r="BM232" s="190" t="s">
        <v>2047</v>
      </c>
    </row>
    <row r="233" s="2" customFormat="1">
      <c r="A233" s="37"/>
      <c r="B233" s="38"/>
      <c r="C233" s="37"/>
      <c r="D233" s="192" t="s">
        <v>167</v>
      </c>
      <c r="E233" s="37"/>
      <c r="F233" s="193" t="s">
        <v>2048</v>
      </c>
      <c r="G233" s="37"/>
      <c r="H233" s="37"/>
      <c r="I233" s="194"/>
      <c r="J233" s="37"/>
      <c r="K233" s="37"/>
      <c r="L233" s="38"/>
      <c r="M233" s="195"/>
      <c r="N233" s="196"/>
      <c r="O233" s="76"/>
      <c r="P233" s="76"/>
      <c r="Q233" s="76"/>
      <c r="R233" s="76"/>
      <c r="S233" s="76"/>
      <c r="T233" s="77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8" t="s">
        <v>167</v>
      </c>
      <c r="AU233" s="18" t="s">
        <v>91</v>
      </c>
    </row>
    <row r="234" s="2" customFormat="1" ht="24.15" customHeight="1">
      <c r="A234" s="37"/>
      <c r="B234" s="178"/>
      <c r="C234" s="227" t="s">
        <v>626</v>
      </c>
      <c r="D234" s="227" t="s">
        <v>549</v>
      </c>
      <c r="E234" s="228" t="s">
        <v>2049</v>
      </c>
      <c r="F234" s="229" t="s">
        <v>2050</v>
      </c>
      <c r="G234" s="230" t="s">
        <v>295</v>
      </c>
      <c r="H234" s="231">
        <v>4</v>
      </c>
      <c r="I234" s="232"/>
      <c r="J234" s="233">
        <f>ROUND(I234*H234,2)</f>
        <v>0</v>
      </c>
      <c r="K234" s="229" t="s">
        <v>1</v>
      </c>
      <c r="L234" s="234"/>
      <c r="M234" s="235" t="s">
        <v>1</v>
      </c>
      <c r="N234" s="236" t="s">
        <v>47</v>
      </c>
      <c r="O234" s="76"/>
      <c r="P234" s="188">
        <f>O234*H234</f>
        <v>0</v>
      </c>
      <c r="Q234" s="188">
        <v>0.00038000000000000002</v>
      </c>
      <c r="R234" s="188">
        <f>Q234*H234</f>
        <v>0.0015200000000000001</v>
      </c>
      <c r="S234" s="188">
        <v>0</v>
      </c>
      <c r="T234" s="189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90" t="s">
        <v>586</v>
      </c>
      <c r="AT234" s="190" t="s">
        <v>549</v>
      </c>
      <c r="AU234" s="190" t="s">
        <v>91</v>
      </c>
      <c r="AY234" s="18" t="s">
        <v>160</v>
      </c>
      <c r="BE234" s="191">
        <f>IF(N234="základní",J234,0)</f>
        <v>0</v>
      </c>
      <c r="BF234" s="191">
        <f>IF(N234="snížená",J234,0)</f>
        <v>0</v>
      </c>
      <c r="BG234" s="191">
        <f>IF(N234="zákl. přenesená",J234,0)</f>
        <v>0</v>
      </c>
      <c r="BH234" s="191">
        <f>IF(N234="sníž. přenesená",J234,0)</f>
        <v>0</v>
      </c>
      <c r="BI234" s="191">
        <f>IF(N234="nulová",J234,0)</f>
        <v>0</v>
      </c>
      <c r="BJ234" s="18" t="s">
        <v>89</v>
      </c>
      <c r="BK234" s="191">
        <f>ROUND(I234*H234,2)</f>
        <v>0</v>
      </c>
      <c r="BL234" s="18" t="s">
        <v>296</v>
      </c>
      <c r="BM234" s="190" t="s">
        <v>2051</v>
      </c>
    </row>
    <row r="235" s="2" customFormat="1">
      <c r="A235" s="37"/>
      <c r="B235" s="38"/>
      <c r="C235" s="37"/>
      <c r="D235" s="192" t="s">
        <v>167</v>
      </c>
      <c r="E235" s="37"/>
      <c r="F235" s="193" t="s">
        <v>2050</v>
      </c>
      <c r="G235" s="37"/>
      <c r="H235" s="37"/>
      <c r="I235" s="194"/>
      <c r="J235" s="37"/>
      <c r="K235" s="37"/>
      <c r="L235" s="38"/>
      <c r="M235" s="195"/>
      <c r="N235" s="196"/>
      <c r="O235" s="76"/>
      <c r="P235" s="76"/>
      <c r="Q235" s="76"/>
      <c r="R235" s="76"/>
      <c r="S235" s="76"/>
      <c r="T235" s="77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8" t="s">
        <v>167</v>
      </c>
      <c r="AU235" s="18" t="s">
        <v>91</v>
      </c>
    </row>
    <row r="236" s="2" customFormat="1" ht="21.75" customHeight="1">
      <c r="A236" s="37"/>
      <c r="B236" s="178"/>
      <c r="C236" s="179" t="s">
        <v>630</v>
      </c>
      <c r="D236" s="179" t="s">
        <v>162</v>
      </c>
      <c r="E236" s="180" t="s">
        <v>2052</v>
      </c>
      <c r="F236" s="181" t="s">
        <v>2053</v>
      </c>
      <c r="G236" s="182" t="s">
        <v>165</v>
      </c>
      <c r="H236" s="183">
        <v>1</v>
      </c>
      <c r="I236" s="184"/>
      <c r="J236" s="185">
        <f>ROUND(I236*H236,2)</f>
        <v>0</v>
      </c>
      <c r="K236" s="181" t="s">
        <v>1</v>
      </c>
      <c r="L236" s="38"/>
      <c r="M236" s="186" t="s">
        <v>1</v>
      </c>
      <c r="N236" s="187" t="s">
        <v>47</v>
      </c>
      <c r="O236" s="76"/>
      <c r="P236" s="188">
        <f>O236*H236</f>
        <v>0</v>
      </c>
      <c r="Q236" s="188">
        <v>0</v>
      </c>
      <c r="R236" s="188">
        <f>Q236*H236</f>
        <v>0</v>
      </c>
      <c r="S236" s="188">
        <v>0</v>
      </c>
      <c r="T236" s="189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90" t="s">
        <v>296</v>
      </c>
      <c r="AT236" s="190" t="s">
        <v>162</v>
      </c>
      <c r="AU236" s="190" t="s">
        <v>91</v>
      </c>
      <c r="AY236" s="18" t="s">
        <v>160</v>
      </c>
      <c r="BE236" s="191">
        <f>IF(N236="základní",J236,0)</f>
        <v>0</v>
      </c>
      <c r="BF236" s="191">
        <f>IF(N236="snížená",J236,0)</f>
        <v>0</v>
      </c>
      <c r="BG236" s="191">
        <f>IF(N236="zákl. přenesená",J236,0)</f>
        <v>0</v>
      </c>
      <c r="BH236" s="191">
        <f>IF(N236="sníž. přenesená",J236,0)</f>
        <v>0</v>
      </c>
      <c r="BI236" s="191">
        <f>IF(N236="nulová",J236,0)</f>
        <v>0</v>
      </c>
      <c r="BJ236" s="18" t="s">
        <v>89</v>
      </c>
      <c r="BK236" s="191">
        <f>ROUND(I236*H236,2)</f>
        <v>0</v>
      </c>
      <c r="BL236" s="18" t="s">
        <v>296</v>
      </c>
      <c r="BM236" s="190" t="s">
        <v>2054</v>
      </c>
    </row>
    <row r="237" s="2" customFormat="1">
      <c r="A237" s="37"/>
      <c r="B237" s="38"/>
      <c r="C237" s="37"/>
      <c r="D237" s="192" t="s">
        <v>167</v>
      </c>
      <c r="E237" s="37"/>
      <c r="F237" s="193" t="s">
        <v>2055</v>
      </c>
      <c r="G237" s="37"/>
      <c r="H237" s="37"/>
      <c r="I237" s="194"/>
      <c r="J237" s="37"/>
      <c r="K237" s="37"/>
      <c r="L237" s="38"/>
      <c r="M237" s="195"/>
      <c r="N237" s="196"/>
      <c r="O237" s="76"/>
      <c r="P237" s="76"/>
      <c r="Q237" s="76"/>
      <c r="R237" s="76"/>
      <c r="S237" s="76"/>
      <c r="T237" s="77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8" t="s">
        <v>167</v>
      </c>
      <c r="AU237" s="18" t="s">
        <v>91</v>
      </c>
    </row>
    <row r="238" s="2" customFormat="1" ht="24.15" customHeight="1">
      <c r="A238" s="37"/>
      <c r="B238" s="178"/>
      <c r="C238" s="179" t="s">
        <v>637</v>
      </c>
      <c r="D238" s="179" t="s">
        <v>162</v>
      </c>
      <c r="E238" s="180" t="s">
        <v>2056</v>
      </c>
      <c r="F238" s="181" t="s">
        <v>2057</v>
      </c>
      <c r="G238" s="182" t="s">
        <v>360</v>
      </c>
      <c r="H238" s="183">
        <v>0.0089999999999999993</v>
      </c>
      <c r="I238" s="184"/>
      <c r="J238" s="185">
        <f>ROUND(I238*H238,2)</f>
        <v>0</v>
      </c>
      <c r="K238" s="181" t="s">
        <v>245</v>
      </c>
      <c r="L238" s="38"/>
      <c r="M238" s="186" t="s">
        <v>1</v>
      </c>
      <c r="N238" s="187" t="s">
        <v>47</v>
      </c>
      <c r="O238" s="76"/>
      <c r="P238" s="188">
        <f>O238*H238</f>
        <v>0</v>
      </c>
      <c r="Q238" s="188">
        <v>0</v>
      </c>
      <c r="R238" s="188">
        <f>Q238*H238</f>
        <v>0</v>
      </c>
      <c r="S238" s="188">
        <v>0</v>
      </c>
      <c r="T238" s="189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90" t="s">
        <v>296</v>
      </c>
      <c r="AT238" s="190" t="s">
        <v>162</v>
      </c>
      <c r="AU238" s="190" t="s">
        <v>91</v>
      </c>
      <c r="AY238" s="18" t="s">
        <v>160</v>
      </c>
      <c r="BE238" s="191">
        <f>IF(N238="základní",J238,0)</f>
        <v>0</v>
      </c>
      <c r="BF238" s="191">
        <f>IF(N238="snížená",J238,0)</f>
        <v>0</v>
      </c>
      <c r="BG238" s="191">
        <f>IF(N238="zákl. přenesená",J238,0)</f>
        <v>0</v>
      </c>
      <c r="BH238" s="191">
        <f>IF(N238="sníž. přenesená",J238,0)</f>
        <v>0</v>
      </c>
      <c r="BI238" s="191">
        <f>IF(N238="nulová",J238,0)</f>
        <v>0</v>
      </c>
      <c r="BJ238" s="18" t="s">
        <v>89</v>
      </c>
      <c r="BK238" s="191">
        <f>ROUND(I238*H238,2)</f>
        <v>0</v>
      </c>
      <c r="BL238" s="18" t="s">
        <v>296</v>
      </c>
      <c r="BM238" s="190" t="s">
        <v>2058</v>
      </c>
    </row>
    <row r="239" s="2" customFormat="1">
      <c r="A239" s="37"/>
      <c r="B239" s="38"/>
      <c r="C239" s="37"/>
      <c r="D239" s="192" t="s">
        <v>167</v>
      </c>
      <c r="E239" s="37"/>
      <c r="F239" s="193" t="s">
        <v>2059</v>
      </c>
      <c r="G239" s="37"/>
      <c r="H239" s="37"/>
      <c r="I239" s="194"/>
      <c r="J239" s="37"/>
      <c r="K239" s="37"/>
      <c r="L239" s="38"/>
      <c r="M239" s="195"/>
      <c r="N239" s="196"/>
      <c r="O239" s="76"/>
      <c r="P239" s="76"/>
      <c r="Q239" s="76"/>
      <c r="R239" s="76"/>
      <c r="S239" s="76"/>
      <c r="T239" s="77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8" t="s">
        <v>167</v>
      </c>
      <c r="AU239" s="18" t="s">
        <v>91</v>
      </c>
    </row>
    <row r="240" s="2" customFormat="1" ht="24.15" customHeight="1">
      <c r="A240" s="37"/>
      <c r="B240" s="178"/>
      <c r="C240" s="179" t="s">
        <v>643</v>
      </c>
      <c r="D240" s="179" t="s">
        <v>162</v>
      </c>
      <c r="E240" s="180" t="s">
        <v>2060</v>
      </c>
      <c r="F240" s="181" t="s">
        <v>2061</v>
      </c>
      <c r="G240" s="182" t="s">
        <v>360</v>
      </c>
      <c r="H240" s="183">
        <v>0.0089999999999999993</v>
      </c>
      <c r="I240" s="184"/>
      <c r="J240" s="185">
        <f>ROUND(I240*H240,2)</f>
        <v>0</v>
      </c>
      <c r="K240" s="181" t="s">
        <v>245</v>
      </c>
      <c r="L240" s="38"/>
      <c r="M240" s="186" t="s">
        <v>1</v>
      </c>
      <c r="N240" s="187" t="s">
        <v>47</v>
      </c>
      <c r="O240" s="76"/>
      <c r="P240" s="188">
        <f>O240*H240</f>
        <v>0</v>
      </c>
      <c r="Q240" s="188">
        <v>0</v>
      </c>
      <c r="R240" s="188">
        <f>Q240*H240</f>
        <v>0</v>
      </c>
      <c r="S240" s="188">
        <v>0</v>
      </c>
      <c r="T240" s="189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90" t="s">
        <v>296</v>
      </c>
      <c r="AT240" s="190" t="s">
        <v>162</v>
      </c>
      <c r="AU240" s="190" t="s">
        <v>91</v>
      </c>
      <c r="AY240" s="18" t="s">
        <v>160</v>
      </c>
      <c r="BE240" s="191">
        <f>IF(N240="základní",J240,0)</f>
        <v>0</v>
      </c>
      <c r="BF240" s="191">
        <f>IF(N240="snížená",J240,0)</f>
        <v>0</v>
      </c>
      <c r="BG240" s="191">
        <f>IF(N240="zákl. přenesená",J240,0)</f>
        <v>0</v>
      </c>
      <c r="BH240" s="191">
        <f>IF(N240="sníž. přenesená",J240,0)</f>
        <v>0</v>
      </c>
      <c r="BI240" s="191">
        <f>IF(N240="nulová",J240,0)</f>
        <v>0</v>
      </c>
      <c r="BJ240" s="18" t="s">
        <v>89</v>
      </c>
      <c r="BK240" s="191">
        <f>ROUND(I240*H240,2)</f>
        <v>0</v>
      </c>
      <c r="BL240" s="18" t="s">
        <v>296</v>
      </c>
      <c r="BM240" s="190" t="s">
        <v>2062</v>
      </c>
    </row>
    <row r="241" s="2" customFormat="1">
      <c r="A241" s="37"/>
      <c r="B241" s="38"/>
      <c r="C241" s="37"/>
      <c r="D241" s="192" t="s">
        <v>167</v>
      </c>
      <c r="E241" s="37"/>
      <c r="F241" s="193" t="s">
        <v>2063</v>
      </c>
      <c r="G241" s="37"/>
      <c r="H241" s="37"/>
      <c r="I241" s="194"/>
      <c r="J241" s="37"/>
      <c r="K241" s="37"/>
      <c r="L241" s="38"/>
      <c r="M241" s="195"/>
      <c r="N241" s="196"/>
      <c r="O241" s="76"/>
      <c r="P241" s="76"/>
      <c r="Q241" s="76"/>
      <c r="R241" s="76"/>
      <c r="S241" s="76"/>
      <c r="T241" s="77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8" t="s">
        <v>167</v>
      </c>
      <c r="AU241" s="18" t="s">
        <v>91</v>
      </c>
    </row>
    <row r="242" s="12" customFormat="1" ht="22.8" customHeight="1">
      <c r="A242" s="12"/>
      <c r="B242" s="165"/>
      <c r="C242" s="12"/>
      <c r="D242" s="166" t="s">
        <v>81</v>
      </c>
      <c r="E242" s="176" t="s">
        <v>2064</v>
      </c>
      <c r="F242" s="176" t="s">
        <v>2065</v>
      </c>
      <c r="G242" s="12"/>
      <c r="H242" s="12"/>
      <c r="I242" s="168"/>
      <c r="J242" s="177">
        <f>BK242</f>
        <v>0</v>
      </c>
      <c r="K242" s="12"/>
      <c r="L242" s="165"/>
      <c r="M242" s="170"/>
      <c r="N242" s="171"/>
      <c r="O242" s="171"/>
      <c r="P242" s="172">
        <f>SUM(P243:P347)</f>
        <v>0</v>
      </c>
      <c r="Q242" s="171"/>
      <c r="R242" s="172">
        <f>SUM(R243:R347)</f>
        <v>0.13250999999999999</v>
      </c>
      <c r="S242" s="171"/>
      <c r="T242" s="173">
        <f>SUM(T243:T347)</f>
        <v>0.026520000000000002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66" t="s">
        <v>91</v>
      </c>
      <c r="AT242" s="174" t="s">
        <v>81</v>
      </c>
      <c r="AU242" s="174" t="s">
        <v>89</v>
      </c>
      <c r="AY242" s="166" t="s">
        <v>160</v>
      </c>
      <c r="BK242" s="175">
        <f>SUM(BK243:BK347)</f>
        <v>0</v>
      </c>
    </row>
    <row r="243" s="2" customFormat="1" ht="21.75" customHeight="1">
      <c r="A243" s="37"/>
      <c r="B243" s="178"/>
      <c r="C243" s="179" t="s">
        <v>648</v>
      </c>
      <c r="D243" s="179" t="s">
        <v>162</v>
      </c>
      <c r="E243" s="180" t="s">
        <v>2066</v>
      </c>
      <c r="F243" s="181" t="s">
        <v>2067</v>
      </c>
      <c r="G243" s="182" t="s">
        <v>515</v>
      </c>
      <c r="H243" s="183">
        <v>51</v>
      </c>
      <c r="I243" s="184"/>
      <c r="J243" s="185">
        <f>ROUND(I243*H243,2)</f>
        <v>0</v>
      </c>
      <c r="K243" s="181" t="s">
        <v>245</v>
      </c>
      <c r="L243" s="38"/>
      <c r="M243" s="186" t="s">
        <v>1</v>
      </c>
      <c r="N243" s="187" t="s">
        <v>47</v>
      </c>
      <c r="O243" s="76"/>
      <c r="P243" s="188">
        <f>O243*H243</f>
        <v>0</v>
      </c>
      <c r="Q243" s="188">
        <v>0</v>
      </c>
      <c r="R243" s="188">
        <f>Q243*H243</f>
        <v>0</v>
      </c>
      <c r="S243" s="188">
        <v>0.00029</v>
      </c>
      <c r="T243" s="189">
        <f>S243*H243</f>
        <v>0.014789999999999999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90" t="s">
        <v>296</v>
      </c>
      <c r="AT243" s="190" t="s">
        <v>162</v>
      </c>
      <c r="AU243" s="190" t="s">
        <v>91</v>
      </c>
      <c r="AY243" s="18" t="s">
        <v>160</v>
      </c>
      <c r="BE243" s="191">
        <f>IF(N243="základní",J243,0)</f>
        <v>0</v>
      </c>
      <c r="BF243" s="191">
        <f>IF(N243="snížená",J243,0)</f>
        <v>0</v>
      </c>
      <c r="BG243" s="191">
        <f>IF(N243="zákl. přenesená",J243,0)</f>
        <v>0</v>
      </c>
      <c r="BH243" s="191">
        <f>IF(N243="sníž. přenesená",J243,0)</f>
        <v>0</v>
      </c>
      <c r="BI243" s="191">
        <f>IF(N243="nulová",J243,0)</f>
        <v>0</v>
      </c>
      <c r="BJ243" s="18" t="s">
        <v>89</v>
      </c>
      <c r="BK243" s="191">
        <f>ROUND(I243*H243,2)</f>
        <v>0</v>
      </c>
      <c r="BL243" s="18" t="s">
        <v>296</v>
      </c>
      <c r="BM243" s="190" t="s">
        <v>2068</v>
      </c>
    </row>
    <row r="244" s="2" customFormat="1">
      <c r="A244" s="37"/>
      <c r="B244" s="38"/>
      <c r="C244" s="37"/>
      <c r="D244" s="192" t="s">
        <v>167</v>
      </c>
      <c r="E244" s="37"/>
      <c r="F244" s="193" t="s">
        <v>2069</v>
      </c>
      <c r="G244" s="37"/>
      <c r="H244" s="37"/>
      <c r="I244" s="194"/>
      <c r="J244" s="37"/>
      <c r="K244" s="37"/>
      <c r="L244" s="38"/>
      <c r="M244" s="195"/>
      <c r="N244" s="196"/>
      <c r="O244" s="76"/>
      <c r="P244" s="76"/>
      <c r="Q244" s="76"/>
      <c r="R244" s="76"/>
      <c r="S244" s="76"/>
      <c r="T244" s="77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8" t="s">
        <v>167</v>
      </c>
      <c r="AU244" s="18" t="s">
        <v>91</v>
      </c>
    </row>
    <row r="245" s="13" customFormat="1">
      <c r="A245" s="13"/>
      <c r="B245" s="201"/>
      <c r="C245" s="13"/>
      <c r="D245" s="192" t="s">
        <v>248</v>
      </c>
      <c r="E245" s="202" t="s">
        <v>1</v>
      </c>
      <c r="F245" s="203" t="s">
        <v>2070</v>
      </c>
      <c r="G245" s="13"/>
      <c r="H245" s="204">
        <v>51</v>
      </c>
      <c r="I245" s="205"/>
      <c r="J245" s="13"/>
      <c r="K245" s="13"/>
      <c r="L245" s="201"/>
      <c r="M245" s="206"/>
      <c r="N245" s="207"/>
      <c r="O245" s="207"/>
      <c r="P245" s="207"/>
      <c r="Q245" s="207"/>
      <c r="R245" s="207"/>
      <c r="S245" s="207"/>
      <c r="T245" s="20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02" t="s">
        <v>248</v>
      </c>
      <c r="AU245" s="202" t="s">
        <v>91</v>
      </c>
      <c r="AV245" s="13" t="s">
        <v>91</v>
      </c>
      <c r="AW245" s="13" t="s">
        <v>37</v>
      </c>
      <c r="AX245" s="13" t="s">
        <v>89</v>
      </c>
      <c r="AY245" s="202" t="s">
        <v>160</v>
      </c>
    </row>
    <row r="246" s="2" customFormat="1" ht="21.75" customHeight="1">
      <c r="A246" s="37"/>
      <c r="B246" s="178"/>
      <c r="C246" s="179" t="s">
        <v>656</v>
      </c>
      <c r="D246" s="179" t="s">
        <v>162</v>
      </c>
      <c r="E246" s="180" t="s">
        <v>2071</v>
      </c>
      <c r="F246" s="181" t="s">
        <v>2072</v>
      </c>
      <c r="G246" s="182" t="s">
        <v>295</v>
      </c>
      <c r="H246" s="183">
        <v>1</v>
      </c>
      <c r="I246" s="184"/>
      <c r="J246" s="185">
        <f>ROUND(I246*H246,2)</f>
        <v>0</v>
      </c>
      <c r="K246" s="181" t="s">
        <v>245</v>
      </c>
      <c r="L246" s="38"/>
      <c r="M246" s="186" t="s">
        <v>1</v>
      </c>
      <c r="N246" s="187" t="s">
        <v>47</v>
      </c>
      <c r="O246" s="76"/>
      <c r="P246" s="188">
        <f>O246*H246</f>
        <v>0</v>
      </c>
      <c r="Q246" s="188">
        <v>0</v>
      </c>
      <c r="R246" s="188">
        <f>Q246*H246</f>
        <v>0</v>
      </c>
      <c r="S246" s="188">
        <v>0</v>
      </c>
      <c r="T246" s="189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90" t="s">
        <v>296</v>
      </c>
      <c r="AT246" s="190" t="s">
        <v>162</v>
      </c>
      <c r="AU246" s="190" t="s">
        <v>91</v>
      </c>
      <c r="AY246" s="18" t="s">
        <v>160</v>
      </c>
      <c r="BE246" s="191">
        <f>IF(N246="základní",J246,0)</f>
        <v>0</v>
      </c>
      <c r="BF246" s="191">
        <f>IF(N246="snížená",J246,0)</f>
        <v>0</v>
      </c>
      <c r="BG246" s="191">
        <f>IF(N246="zákl. přenesená",J246,0)</f>
        <v>0</v>
      </c>
      <c r="BH246" s="191">
        <f>IF(N246="sníž. přenesená",J246,0)</f>
        <v>0</v>
      </c>
      <c r="BI246" s="191">
        <f>IF(N246="nulová",J246,0)</f>
        <v>0</v>
      </c>
      <c r="BJ246" s="18" t="s">
        <v>89</v>
      </c>
      <c r="BK246" s="191">
        <f>ROUND(I246*H246,2)</f>
        <v>0</v>
      </c>
      <c r="BL246" s="18" t="s">
        <v>296</v>
      </c>
      <c r="BM246" s="190" t="s">
        <v>2073</v>
      </c>
    </row>
    <row r="247" s="2" customFormat="1">
      <c r="A247" s="37"/>
      <c r="B247" s="38"/>
      <c r="C247" s="37"/>
      <c r="D247" s="192" t="s">
        <v>167</v>
      </c>
      <c r="E247" s="37"/>
      <c r="F247" s="193" t="s">
        <v>2074</v>
      </c>
      <c r="G247" s="37"/>
      <c r="H247" s="37"/>
      <c r="I247" s="194"/>
      <c r="J247" s="37"/>
      <c r="K247" s="37"/>
      <c r="L247" s="38"/>
      <c r="M247" s="195"/>
      <c r="N247" s="196"/>
      <c r="O247" s="76"/>
      <c r="P247" s="76"/>
      <c r="Q247" s="76"/>
      <c r="R247" s="76"/>
      <c r="S247" s="76"/>
      <c r="T247" s="77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8" t="s">
        <v>167</v>
      </c>
      <c r="AU247" s="18" t="s">
        <v>91</v>
      </c>
    </row>
    <row r="248" s="2" customFormat="1" ht="21.75" customHeight="1">
      <c r="A248" s="37"/>
      <c r="B248" s="178"/>
      <c r="C248" s="179" t="s">
        <v>661</v>
      </c>
      <c r="D248" s="179" t="s">
        <v>162</v>
      </c>
      <c r="E248" s="180" t="s">
        <v>2075</v>
      </c>
      <c r="F248" s="181" t="s">
        <v>2076</v>
      </c>
      <c r="G248" s="182" t="s">
        <v>295</v>
      </c>
      <c r="H248" s="183">
        <v>2</v>
      </c>
      <c r="I248" s="184"/>
      <c r="J248" s="185">
        <f>ROUND(I248*H248,2)</f>
        <v>0</v>
      </c>
      <c r="K248" s="181" t="s">
        <v>245</v>
      </c>
      <c r="L248" s="38"/>
      <c r="M248" s="186" t="s">
        <v>1</v>
      </c>
      <c r="N248" s="187" t="s">
        <v>47</v>
      </c>
      <c r="O248" s="76"/>
      <c r="P248" s="188">
        <f>O248*H248</f>
        <v>0</v>
      </c>
      <c r="Q248" s="188">
        <v>0</v>
      </c>
      <c r="R248" s="188">
        <f>Q248*H248</f>
        <v>0</v>
      </c>
      <c r="S248" s="188">
        <v>0</v>
      </c>
      <c r="T248" s="189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90" t="s">
        <v>296</v>
      </c>
      <c r="AT248" s="190" t="s">
        <v>162</v>
      </c>
      <c r="AU248" s="190" t="s">
        <v>91</v>
      </c>
      <c r="AY248" s="18" t="s">
        <v>160</v>
      </c>
      <c r="BE248" s="191">
        <f>IF(N248="základní",J248,0)</f>
        <v>0</v>
      </c>
      <c r="BF248" s="191">
        <f>IF(N248="snížená",J248,0)</f>
        <v>0</v>
      </c>
      <c r="BG248" s="191">
        <f>IF(N248="zákl. přenesená",J248,0)</f>
        <v>0</v>
      </c>
      <c r="BH248" s="191">
        <f>IF(N248="sníž. přenesená",J248,0)</f>
        <v>0</v>
      </c>
      <c r="BI248" s="191">
        <f>IF(N248="nulová",J248,0)</f>
        <v>0</v>
      </c>
      <c r="BJ248" s="18" t="s">
        <v>89</v>
      </c>
      <c r="BK248" s="191">
        <f>ROUND(I248*H248,2)</f>
        <v>0</v>
      </c>
      <c r="BL248" s="18" t="s">
        <v>296</v>
      </c>
      <c r="BM248" s="190" t="s">
        <v>2077</v>
      </c>
    </row>
    <row r="249" s="2" customFormat="1">
      <c r="A249" s="37"/>
      <c r="B249" s="38"/>
      <c r="C249" s="37"/>
      <c r="D249" s="192" t="s">
        <v>167</v>
      </c>
      <c r="E249" s="37"/>
      <c r="F249" s="193" t="s">
        <v>2078</v>
      </c>
      <c r="G249" s="37"/>
      <c r="H249" s="37"/>
      <c r="I249" s="194"/>
      <c r="J249" s="37"/>
      <c r="K249" s="37"/>
      <c r="L249" s="38"/>
      <c r="M249" s="195"/>
      <c r="N249" s="196"/>
      <c r="O249" s="76"/>
      <c r="P249" s="76"/>
      <c r="Q249" s="76"/>
      <c r="R249" s="76"/>
      <c r="S249" s="76"/>
      <c r="T249" s="77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8" t="s">
        <v>167</v>
      </c>
      <c r="AU249" s="18" t="s">
        <v>91</v>
      </c>
    </row>
    <row r="250" s="2" customFormat="1" ht="21.75" customHeight="1">
      <c r="A250" s="37"/>
      <c r="B250" s="178"/>
      <c r="C250" s="179" t="s">
        <v>666</v>
      </c>
      <c r="D250" s="179" t="s">
        <v>162</v>
      </c>
      <c r="E250" s="180" t="s">
        <v>2079</v>
      </c>
      <c r="F250" s="181" t="s">
        <v>2080</v>
      </c>
      <c r="G250" s="182" t="s">
        <v>295</v>
      </c>
      <c r="H250" s="183">
        <v>2</v>
      </c>
      <c r="I250" s="184"/>
      <c r="J250" s="185">
        <f>ROUND(I250*H250,2)</f>
        <v>0</v>
      </c>
      <c r="K250" s="181" t="s">
        <v>245</v>
      </c>
      <c r="L250" s="38"/>
      <c r="M250" s="186" t="s">
        <v>1</v>
      </c>
      <c r="N250" s="187" t="s">
        <v>47</v>
      </c>
      <c r="O250" s="76"/>
      <c r="P250" s="188">
        <f>O250*H250</f>
        <v>0</v>
      </c>
      <c r="Q250" s="188">
        <v>0</v>
      </c>
      <c r="R250" s="188">
        <f>Q250*H250</f>
        <v>0</v>
      </c>
      <c r="S250" s="188">
        <v>0</v>
      </c>
      <c r="T250" s="189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90" t="s">
        <v>296</v>
      </c>
      <c r="AT250" s="190" t="s">
        <v>162</v>
      </c>
      <c r="AU250" s="190" t="s">
        <v>91</v>
      </c>
      <c r="AY250" s="18" t="s">
        <v>160</v>
      </c>
      <c r="BE250" s="191">
        <f>IF(N250="základní",J250,0)</f>
        <v>0</v>
      </c>
      <c r="BF250" s="191">
        <f>IF(N250="snížená",J250,0)</f>
        <v>0</v>
      </c>
      <c r="BG250" s="191">
        <f>IF(N250="zákl. přenesená",J250,0)</f>
        <v>0</v>
      </c>
      <c r="BH250" s="191">
        <f>IF(N250="sníž. přenesená",J250,0)</f>
        <v>0</v>
      </c>
      <c r="BI250" s="191">
        <f>IF(N250="nulová",J250,0)</f>
        <v>0</v>
      </c>
      <c r="BJ250" s="18" t="s">
        <v>89</v>
      </c>
      <c r="BK250" s="191">
        <f>ROUND(I250*H250,2)</f>
        <v>0</v>
      </c>
      <c r="BL250" s="18" t="s">
        <v>296</v>
      </c>
      <c r="BM250" s="190" t="s">
        <v>2081</v>
      </c>
    </row>
    <row r="251" s="2" customFormat="1">
      <c r="A251" s="37"/>
      <c r="B251" s="38"/>
      <c r="C251" s="37"/>
      <c r="D251" s="192" t="s">
        <v>167</v>
      </c>
      <c r="E251" s="37"/>
      <c r="F251" s="193" t="s">
        <v>2082</v>
      </c>
      <c r="G251" s="37"/>
      <c r="H251" s="37"/>
      <c r="I251" s="194"/>
      <c r="J251" s="37"/>
      <c r="K251" s="37"/>
      <c r="L251" s="38"/>
      <c r="M251" s="195"/>
      <c r="N251" s="196"/>
      <c r="O251" s="76"/>
      <c r="P251" s="76"/>
      <c r="Q251" s="76"/>
      <c r="R251" s="76"/>
      <c r="S251" s="76"/>
      <c r="T251" s="77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8" t="s">
        <v>167</v>
      </c>
      <c r="AU251" s="18" t="s">
        <v>91</v>
      </c>
    </row>
    <row r="252" s="2" customFormat="1" ht="21.75" customHeight="1">
      <c r="A252" s="37"/>
      <c r="B252" s="178"/>
      <c r="C252" s="179" t="s">
        <v>671</v>
      </c>
      <c r="D252" s="179" t="s">
        <v>162</v>
      </c>
      <c r="E252" s="180" t="s">
        <v>2083</v>
      </c>
      <c r="F252" s="181" t="s">
        <v>2084</v>
      </c>
      <c r="G252" s="182" t="s">
        <v>295</v>
      </c>
      <c r="H252" s="183">
        <v>2</v>
      </c>
      <c r="I252" s="184"/>
      <c r="J252" s="185">
        <f>ROUND(I252*H252,2)</f>
        <v>0</v>
      </c>
      <c r="K252" s="181" t="s">
        <v>245</v>
      </c>
      <c r="L252" s="38"/>
      <c r="M252" s="186" t="s">
        <v>1</v>
      </c>
      <c r="N252" s="187" t="s">
        <v>47</v>
      </c>
      <c r="O252" s="76"/>
      <c r="P252" s="188">
        <f>O252*H252</f>
        <v>0</v>
      </c>
      <c r="Q252" s="188">
        <v>0</v>
      </c>
      <c r="R252" s="188">
        <f>Q252*H252</f>
        <v>0</v>
      </c>
      <c r="S252" s="188">
        <v>0</v>
      </c>
      <c r="T252" s="189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190" t="s">
        <v>296</v>
      </c>
      <c r="AT252" s="190" t="s">
        <v>162</v>
      </c>
      <c r="AU252" s="190" t="s">
        <v>91</v>
      </c>
      <c r="AY252" s="18" t="s">
        <v>160</v>
      </c>
      <c r="BE252" s="191">
        <f>IF(N252="základní",J252,0)</f>
        <v>0</v>
      </c>
      <c r="BF252" s="191">
        <f>IF(N252="snížená",J252,0)</f>
        <v>0</v>
      </c>
      <c r="BG252" s="191">
        <f>IF(N252="zákl. přenesená",J252,0)</f>
        <v>0</v>
      </c>
      <c r="BH252" s="191">
        <f>IF(N252="sníž. přenesená",J252,0)</f>
        <v>0</v>
      </c>
      <c r="BI252" s="191">
        <f>IF(N252="nulová",J252,0)</f>
        <v>0</v>
      </c>
      <c r="BJ252" s="18" t="s">
        <v>89</v>
      </c>
      <c r="BK252" s="191">
        <f>ROUND(I252*H252,2)</f>
        <v>0</v>
      </c>
      <c r="BL252" s="18" t="s">
        <v>296</v>
      </c>
      <c r="BM252" s="190" t="s">
        <v>2085</v>
      </c>
    </row>
    <row r="253" s="2" customFormat="1">
      <c r="A253" s="37"/>
      <c r="B253" s="38"/>
      <c r="C253" s="37"/>
      <c r="D253" s="192" t="s">
        <v>167</v>
      </c>
      <c r="E253" s="37"/>
      <c r="F253" s="193" t="s">
        <v>2086</v>
      </c>
      <c r="G253" s="37"/>
      <c r="H253" s="37"/>
      <c r="I253" s="194"/>
      <c r="J253" s="37"/>
      <c r="K253" s="37"/>
      <c r="L253" s="38"/>
      <c r="M253" s="195"/>
      <c r="N253" s="196"/>
      <c r="O253" s="76"/>
      <c r="P253" s="76"/>
      <c r="Q253" s="76"/>
      <c r="R253" s="76"/>
      <c r="S253" s="76"/>
      <c r="T253" s="77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8" t="s">
        <v>167</v>
      </c>
      <c r="AU253" s="18" t="s">
        <v>91</v>
      </c>
    </row>
    <row r="254" s="2" customFormat="1" ht="24.15" customHeight="1">
      <c r="A254" s="37"/>
      <c r="B254" s="178"/>
      <c r="C254" s="179" t="s">
        <v>676</v>
      </c>
      <c r="D254" s="179" t="s">
        <v>162</v>
      </c>
      <c r="E254" s="180" t="s">
        <v>2087</v>
      </c>
      <c r="F254" s="181" t="s">
        <v>2088</v>
      </c>
      <c r="G254" s="182" t="s">
        <v>295</v>
      </c>
      <c r="H254" s="183">
        <v>1</v>
      </c>
      <c r="I254" s="184"/>
      <c r="J254" s="185">
        <f>ROUND(I254*H254,2)</f>
        <v>0</v>
      </c>
      <c r="K254" s="181" t="s">
        <v>245</v>
      </c>
      <c r="L254" s="38"/>
      <c r="M254" s="186" t="s">
        <v>1</v>
      </c>
      <c r="N254" s="187" t="s">
        <v>47</v>
      </c>
      <c r="O254" s="76"/>
      <c r="P254" s="188">
        <f>O254*H254</f>
        <v>0</v>
      </c>
      <c r="Q254" s="188">
        <v>0</v>
      </c>
      <c r="R254" s="188">
        <f>Q254*H254</f>
        <v>0</v>
      </c>
      <c r="S254" s="188">
        <v>0</v>
      </c>
      <c r="T254" s="189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90" t="s">
        <v>296</v>
      </c>
      <c r="AT254" s="190" t="s">
        <v>162</v>
      </c>
      <c r="AU254" s="190" t="s">
        <v>91</v>
      </c>
      <c r="AY254" s="18" t="s">
        <v>160</v>
      </c>
      <c r="BE254" s="191">
        <f>IF(N254="základní",J254,0)</f>
        <v>0</v>
      </c>
      <c r="BF254" s="191">
        <f>IF(N254="snížená",J254,0)</f>
        <v>0</v>
      </c>
      <c r="BG254" s="191">
        <f>IF(N254="zákl. přenesená",J254,0)</f>
        <v>0</v>
      </c>
      <c r="BH254" s="191">
        <f>IF(N254="sníž. přenesená",J254,0)</f>
        <v>0</v>
      </c>
      <c r="BI254" s="191">
        <f>IF(N254="nulová",J254,0)</f>
        <v>0</v>
      </c>
      <c r="BJ254" s="18" t="s">
        <v>89</v>
      </c>
      <c r="BK254" s="191">
        <f>ROUND(I254*H254,2)</f>
        <v>0</v>
      </c>
      <c r="BL254" s="18" t="s">
        <v>296</v>
      </c>
      <c r="BM254" s="190" t="s">
        <v>2089</v>
      </c>
    </row>
    <row r="255" s="2" customFormat="1">
      <c r="A255" s="37"/>
      <c r="B255" s="38"/>
      <c r="C255" s="37"/>
      <c r="D255" s="192" t="s">
        <v>167</v>
      </c>
      <c r="E255" s="37"/>
      <c r="F255" s="193" t="s">
        <v>2090</v>
      </c>
      <c r="G255" s="37"/>
      <c r="H255" s="37"/>
      <c r="I255" s="194"/>
      <c r="J255" s="37"/>
      <c r="K255" s="37"/>
      <c r="L255" s="38"/>
      <c r="M255" s="195"/>
      <c r="N255" s="196"/>
      <c r="O255" s="76"/>
      <c r="P255" s="76"/>
      <c r="Q255" s="76"/>
      <c r="R255" s="76"/>
      <c r="S255" s="76"/>
      <c r="T255" s="77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8" t="s">
        <v>167</v>
      </c>
      <c r="AU255" s="18" t="s">
        <v>91</v>
      </c>
    </row>
    <row r="256" s="2" customFormat="1" ht="24.15" customHeight="1">
      <c r="A256" s="37"/>
      <c r="B256" s="178"/>
      <c r="C256" s="179" t="s">
        <v>681</v>
      </c>
      <c r="D256" s="179" t="s">
        <v>162</v>
      </c>
      <c r="E256" s="180" t="s">
        <v>2091</v>
      </c>
      <c r="F256" s="181" t="s">
        <v>2092</v>
      </c>
      <c r="G256" s="182" t="s">
        <v>295</v>
      </c>
      <c r="H256" s="183">
        <v>2</v>
      </c>
      <c r="I256" s="184"/>
      <c r="J256" s="185">
        <f>ROUND(I256*H256,2)</f>
        <v>0</v>
      </c>
      <c r="K256" s="181" t="s">
        <v>245</v>
      </c>
      <c r="L256" s="38"/>
      <c r="M256" s="186" t="s">
        <v>1</v>
      </c>
      <c r="N256" s="187" t="s">
        <v>47</v>
      </c>
      <c r="O256" s="76"/>
      <c r="P256" s="188">
        <f>O256*H256</f>
        <v>0</v>
      </c>
      <c r="Q256" s="188">
        <v>0</v>
      </c>
      <c r="R256" s="188">
        <f>Q256*H256</f>
        <v>0</v>
      </c>
      <c r="S256" s="188">
        <v>0</v>
      </c>
      <c r="T256" s="189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90" t="s">
        <v>296</v>
      </c>
      <c r="AT256" s="190" t="s">
        <v>162</v>
      </c>
      <c r="AU256" s="190" t="s">
        <v>91</v>
      </c>
      <c r="AY256" s="18" t="s">
        <v>160</v>
      </c>
      <c r="BE256" s="191">
        <f>IF(N256="základní",J256,0)</f>
        <v>0</v>
      </c>
      <c r="BF256" s="191">
        <f>IF(N256="snížená",J256,0)</f>
        <v>0</v>
      </c>
      <c r="BG256" s="191">
        <f>IF(N256="zákl. přenesená",J256,0)</f>
        <v>0</v>
      </c>
      <c r="BH256" s="191">
        <f>IF(N256="sníž. přenesená",J256,0)</f>
        <v>0</v>
      </c>
      <c r="BI256" s="191">
        <f>IF(N256="nulová",J256,0)</f>
        <v>0</v>
      </c>
      <c r="BJ256" s="18" t="s">
        <v>89</v>
      </c>
      <c r="BK256" s="191">
        <f>ROUND(I256*H256,2)</f>
        <v>0</v>
      </c>
      <c r="BL256" s="18" t="s">
        <v>296</v>
      </c>
      <c r="BM256" s="190" t="s">
        <v>2093</v>
      </c>
    </row>
    <row r="257" s="2" customFormat="1">
      <c r="A257" s="37"/>
      <c r="B257" s="38"/>
      <c r="C257" s="37"/>
      <c r="D257" s="192" t="s">
        <v>167</v>
      </c>
      <c r="E257" s="37"/>
      <c r="F257" s="193" t="s">
        <v>2094</v>
      </c>
      <c r="G257" s="37"/>
      <c r="H257" s="37"/>
      <c r="I257" s="194"/>
      <c r="J257" s="37"/>
      <c r="K257" s="37"/>
      <c r="L257" s="38"/>
      <c r="M257" s="195"/>
      <c r="N257" s="196"/>
      <c r="O257" s="76"/>
      <c r="P257" s="76"/>
      <c r="Q257" s="76"/>
      <c r="R257" s="76"/>
      <c r="S257" s="76"/>
      <c r="T257" s="77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8" t="s">
        <v>167</v>
      </c>
      <c r="AU257" s="18" t="s">
        <v>91</v>
      </c>
    </row>
    <row r="258" s="2" customFormat="1" ht="24.15" customHeight="1">
      <c r="A258" s="37"/>
      <c r="B258" s="178"/>
      <c r="C258" s="179" t="s">
        <v>686</v>
      </c>
      <c r="D258" s="179" t="s">
        <v>162</v>
      </c>
      <c r="E258" s="180" t="s">
        <v>2095</v>
      </c>
      <c r="F258" s="181" t="s">
        <v>2096</v>
      </c>
      <c r="G258" s="182" t="s">
        <v>295</v>
      </c>
      <c r="H258" s="183">
        <v>2</v>
      </c>
      <c r="I258" s="184"/>
      <c r="J258" s="185">
        <f>ROUND(I258*H258,2)</f>
        <v>0</v>
      </c>
      <c r="K258" s="181" t="s">
        <v>245</v>
      </c>
      <c r="L258" s="38"/>
      <c r="M258" s="186" t="s">
        <v>1</v>
      </c>
      <c r="N258" s="187" t="s">
        <v>47</v>
      </c>
      <c r="O258" s="76"/>
      <c r="P258" s="188">
        <f>O258*H258</f>
        <v>0</v>
      </c>
      <c r="Q258" s="188">
        <v>0</v>
      </c>
      <c r="R258" s="188">
        <f>Q258*H258</f>
        <v>0</v>
      </c>
      <c r="S258" s="188">
        <v>0</v>
      </c>
      <c r="T258" s="189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190" t="s">
        <v>296</v>
      </c>
      <c r="AT258" s="190" t="s">
        <v>162</v>
      </c>
      <c r="AU258" s="190" t="s">
        <v>91</v>
      </c>
      <c r="AY258" s="18" t="s">
        <v>160</v>
      </c>
      <c r="BE258" s="191">
        <f>IF(N258="základní",J258,0)</f>
        <v>0</v>
      </c>
      <c r="BF258" s="191">
        <f>IF(N258="snížená",J258,0)</f>
        <v>0</v>
      </c>
      <c r="BG258" s="191">
        <f>IF(N258="zákl. přenesená",J258,0)</f>
        <v>0</v>
      </c>
      <c r="BH258" s="191">
        <f>IF(N258="sníž. přenesená",J258,0)</f>
        <v>0</v>
      </c>
      <c r="BI258" s="191">
        <f>IF(N258="nulová",J258,0)</f>
        <v>0</v>
      </c>
      <c r="BJ258" s="18" t="s">
        <v>89</v>
      </c>
      <c r="BK258" s="191">
        <f>ROUND(I258*H258,2)</f>
        <v>0</v>
      </c>
      <c r="BL258" s="18" t="s">
        <v>296</v>
      </c>
      <c r="BM258" s="190" t="s">
        <v>2097</v>
      </c>
    </row>
    <row r="259" s="2" customFormat="1">
      <c r="A259" s="37"/>
      <c r="B259" s="38"/>
      <c r="C259" s="37"/>
      <c r="D259" s="192" t="s">
        <v>167</v>
      </c>
      <c r="E259" s="37"/>
      <c r="F259" s="193" t="s">
        <v>2098</v>
      </c>
      <c r="G259" s="37"/>
      <c r="H259" s="37"/>
      <c r="I259" s="194"/>
      <c r="J259" s="37"/>
      <c r="K259" s="37"/>
      <c r="L259" s="38"/>
      <c r="M259" s="195"/>
      <c r="N259" s="196"/>
      <c r="O259" s="76"/>
      <c r="P259" s="76"/>
      <c r="Q259" s="76"/>
      <c r="R259" s="76"/>
      <c r="S259" s="76"/>
      <c r="T259" s="77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8" t="s">
        <v>167</v>
      </c>
      <c r="AU259" s="18" t="s">
        <v>91</v>
      </c>
    </row>
    <row r="260" s="2" customFormat="1" ht="24.15" customHeight="1">
      <c r="A260" s="37"/>
      <c r="B260" s="178"/>
      <c r="C260" s="179" t="s">
        <v>693</v>
      </c>
      <c r="D260" s="179" t="s">
        <v>162</v>
      </c>
      <c r="E260" s="180" t="s">
        <v>2099</v>
      </c>
      <c r="F260" s="181" t="s">
        <v>2100</v>
      </c>
      <c r="G260" s="182" t="s">
        <v>295</v>
      </c>
      <c r="H260" s="183">
        <v>2</v>
      </c>
      <c r="I260" s="184"/>
      <c r="J260" s="185">
        <f>ROUND(I260*H260,2)</f>
        <v>0</v>
      </c>
      <c r="K260" s="181" t="s">
        <v>245</v>
      </c>
      <c r="L260" s="38"/>
      <c r="M260" s="186" t="s">
        <v>1</v>
      </c>
      <c r="N260" s="187" t="s">
        <v>47</v>
      </c>
      <c r="O260" s="76"/>
      <c r="P260" s="188">
        <f>O260*H260</f>
        <v>0</v>
      </c>
      <c r="Q260" s="188">
        <v>0</v>
      </c>
      <c r="R260" s="188">
        <f>Q260*H260</f>
        <v>0</v>
      </c>
      <c r="S260" s="188">
        <v>0</v>
      </c>
      <c r="T260" s="189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90" t="s">
        <v>296</v>
      </c>
      <c r="AT260" s="190" t="s">
        <v>162</v>
      </c>
      <c r="AU260" s="190" t="s">
        <v>91</v>
      </c>
      <c r="AY260" s="18" t="s">
        <v>160</v>
      </c>
      <c r="BE260" s="191">
        <f>IF(N260="základní",J260,0)</f>
        <v>0</v>
      </c>
      <c r="BF260" s="191">
        <f>IF(N260="snížená",J260,0)</f>
        <v>0</v>
      </c>
      <c r="BG260" s="191">
        <f>IF(N260="zákl. přenesená",J260,0)</f>
        <v>0</v>
      </c>
      <c r="BH260" s="191">
        <f>IF(N260="sníž. přenesená",J260,0)</f>
        <v>0</v>
      </c>
      <c r="BI260" s="191">
        <f>IF(N260="nulová",J260,0)</f>
        <v>0</v>
      </c>
      <c r="BJ260" s="18" t="s">
        <v>89</v>
      </c>
      <c r="BK260" s="191">
        <f>ROUND(I260*H260,2)</f>
        <v>0</v>
      </c>
      <c r="BL260" s="18" t="s">
        <v>296</v>
      </c>
      <c r="BM260" s="190" t="s">
        <v>2101</v>
      </c>
    </row>
    <row r="261" s="2" customFormat="1">
      <c r="A261" s="37"/>
      <c r="B261" s="38"/>
      <c r="C261" s="37"/>
      <c r="D261" s="192" t="s">
        <v>167</v>
      </c>
      <c r="E261" s="37"/>
      <c r="F261" s="193" t="s">
        <v>2102</v>
      </c>
      <c r="G261" s="37"/>
      <c r="H261" s="37"/>
      <c r="I261" s="194"/>
      <c r="J261" s="37"/>
      <c r="K261" s="37"/>
      <c r="L261" s="38"/>
      <c r="M261" s="195"/>
      <c r="N261" s="196"/>
      <c r="O261" s="76"/>
      <c r="P261" s="76"/>
      <c r="Q261" s="76"/>
      <c r="R261" s="76"/>
      <c r="S261" s="76"/>
      <c r="T261" s="77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8" t="s">
        <v>167</v>
      </c>
      <c r="AU261" s="18" t="s">
        <v>91</v>
      </c>
    </row>
    <row r="262" s="2" customFormat="1" ht="24.15" customHeight="1">
      <c r="A262" s="37"/>
      <c r="B262" s="178"/>
      <c r="C262" s="179" t="s">
        <v>701</v>
      </c>
      <c r="D262" s="179" t="s">
        <v>162</v>
      </c>
      <c r="E262" s="180" t="s">
        <v>2103</v>
      </c>
      <c r="F262" s="181" t="s">
        <v>2104</v>
      </c>
      <c r="G262" s="182" t="s">
        <v>515</v>
      </c>
      <c r="H262" s="183">
        <v>11</v>
      </c>
      <c r="I262" s="184"/>
      <c r="J262" s="185">
        <f>ROUND(I262*H262,2)</f>
        <v>0</v>
      </c>
      <c r="K262" s="181" t="s">
        <v>245</v>
      </c>
      <c r="L262" s="38"/>
      <c r="M262" s="186" t="s">
        <v>1</v>
      </c>
      <c r="N262" s="187" t="s">
        <v>47</v>
      </c>
      <c r="O262" s="76"/>
      <c r="P262" s="188">
        <f>O262*H262</f>
        <v>0</v>
      </c>
      <c r="Q262" s="188">
        <v>0.00097999999999999997</v>
      </c>
      <c r="R262" s="188">
        <f>Q262*H262</f>
        <v>0.01078</v>
      </c>
      <c r="S262" s="188">
        <v>0</v>
      </c>
      <c r="T262" s="189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90" t="s">
        <v>296</v>
      </c>
      <c r="AT262" s="190" t="s">
        <v>162</v>
      </c>
      <c r="AU262" s="190" t="s">
        <v>91</v>
      </c>
      <c r="AY262" s="18" t="s">
        <v>160</v>
      </c>
      <c r="BE262" s="191">
        <f>IF(N262="základní",J262,0)</f>
        <v>0</v>
      </c>
      <c r="BF262" s="191">
        <f>IF(N262="snížená",J262,0)</f>
        <v>0</v>
      </c>
      <c r="BG262" s="191">
        <f>IF(N262="zákl. přenesená",J262,0)</f>
        <v>0</v>
      </c>
      <c r="BH262" s="191">
        <f>IF(N262="sníž. přenesená",J262,0)</f>
        <v>0</v>
      </c>
      <c r="BI262" s="191">
        <f>IF(N262="nulová",J262,0)</f>
        <v>0</v>
      </c>
      <c r="BJ262" s="18" t="s">
        <v>89</v>
      </c>
      <c r="BK262" s="191">
        <f>ROUND(I262*H262,2)</f>
        <v>0</v>
      </c>
      <c r="BL262" s="18" t="s">
        <v>296</v>
      </c>
      <c r="BM262" s="190" t="s">
        <v>2105</v>
      </c>
    </row>
    <row r="263" s="2" customFormat="1">
      <c r="A263" s="37"/>
      <c r="B263" s="38"/>
      <c r="C263" s="37"/>
      <c r="D263" s="192" t="s">
        <v>167</v>
      </c>
      <c r="E263" s="37"/>
      <c r="F263" s="193" t="s">
        <v>2106</v>
      </c>
      <c r="G263" s="37"/>
      <c r="H263" s="37"/>
      <c r="I263" s="194"/>
      <c r="J263" s="37"/>
      <c r="K263" s="37"/>
      <c r="L263" s="38"/>
      <c r="M263" s="195"/>
      <c r="N263" s="196"/>
      <c r="O263" s="76"/>
      <c r="P263" s="76"/>
      <c r="Q263" s="76"/>
      <c r="R263" s="76"/>
      <c r="S263" s="76"/>
      <c r="T263" s="77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8" t="s">
        <v>167</v>
      </c>
      <c r="AU263" s="18" t="s">
        <v>91</v>
      </c>
    </row>
    <row r="264" s="15" customFormat="1">
      <c r="A264" s="15"/>
      <c r="B264" s="217"/>
      <c r="C264" s="15"/>
      <c r="D264" s="192" t="s">
        <v>248</v>
      </c>
      <c r="E264" s="218" t="s">
        <v>1</v>
      </c>
      <c r="F264" s="219" t="s">
        <v>2107</v>
      </c>
      <c r="G264" s="15"/>
      <c r="H264" s="218" t="s">
        <v>1</v>
      </c>
      <c r="I264" s="220"/>
      <c r="J264" s="15"/>
      <c r="K264" s="15"/>
      <c r="L264" s="217"/>
      <c r="M264" s="221"/>
      <c r="N264" s="222"/>
      <c r="O264" s="222"/>
      <c r="P264" s="222"/>
      <c r="Q264" s="222"/>
      <c r="R264" s="222"/>
      <c r="S264" s="222"/>
      <c r="T264" s="223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18" t="s">
        <v>248</v>
      </c>
      <c r="AU264" s="218" t="s">
        <v>91</v>
      </c>
      <c r="AV264" s="15" t="s">
        <v>89</v>
      </c>
      <c r="AW264" s="15" t="s">
        <v>37</v>
      </c>
      <c r="AX264" s="15" t="s">
        <v>82</v>
      </c>
      <c r="AY264" s="218" t="s">
        <v>160</v>
      </c>
    </row>
    <row r="265" s="13" customFormat="1">
      <c r="A265" s="13"/>
      <c r="B265" s="201"/>
      <c r="C265" s="13"/>
      <c r="D265" s="192" t="s">
        <v>248</v>
      </c>
      <c r="E265" s="202" t="s">
        <v>1</v>
      </c>
      <c r="F265" s="203" t="s">
        <v>89</v>
      </c>
      <c r="G265" s="13"/>
      <c r="H265" s="204">
        <v>1</v>
      </c>
      <c r="I265" s="205"/>
      <c r="J265" s="13"/>
      <c r="K265" s="13"/>
      <c r="L265" s="201"/>
      <c r="M265" s="206"/>
      <c r="N265" s="207"/>
      <c r="O265" s="207"/>
      <c r="P265" s="207"/>
      <c r="Q265" s="207"/>
      <c r="R265" s="207"/>
      <c r="S265" s="207"/>
      <c r="T265" s="20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02" t="s">
        <v>248</v>
      </c>
      <c r="AU265" s="202" t="s">
        <v>91</v>
      </c>
      <c r="AV265" s="13" t="s">
        <v>91</v>
      </c>
      <c r="AW265" s="13" t="s">
        <v>37</v>
      </c>
      <c r="AX265" s="13" t="s">
        <v>82</v>
      </c>
      <c r="AY265" s="202" t="s">
        <v>160</v>
      </c>
    </row>
    <row r="266" s="15" customFormat="1">
      <c r="A266" s="15"/>
      <c r="B266" s="217"/>
      <c r="C266" s="15"/>
      <c r="D266" s="192" t="s">
        <v>248</v>
      </c>
      <c r="E266" s="218" t="s">
        <v>1</v>
      </c>
      <c r="F266" s="219" t="s">
        <v>2108</v>
      </c>
      <c r="G266" s="15"/>
      <c r="H266" s="218" t="s">
        <v>1</v>
      </c>
      <c r="I266" s="220"/>
      <c r="J266" s="15"/>
      <c r="K266" s="15"/>
      <c r="L266" s="217"/>
      <c r="M266" s="221"/>
      <c r="N266" s="222"/>
      <c r="O266" s="222"/>
      <c r="P266" s="222"/>
      <c r="Q266" s="222"/>
      <c r="R266" s="222"/>
      <c r="S266" s="222"/>
      <c r="T266" s="223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18" t="s">
        <v>248</v>
      </c>
      <c r="AU266" s="218" t="s">
        <v>91</v>
      </c>
      <c r="AV266" s="15" t="s">
        <v>89</v>
      </c>
      <c r="AW266" s="15" t="s">
        <v>37</v>
      </c>
      <c r="AX266" s="15" t="s">
        <v>82</v>
      </c>
      <c r="AY266" s="218" t="s">
        <v>160</v>
      </c>
    </row>
    <row r="267" s="13" customFormat="1">
      <c r="A267" s="13"/>
      <c r="B267" s="201"/>
      <c r="C267" s="13"/>
      <c r="D267" s="192" t="s">
        <v>248</v>
      </c>
      <c r="E267" s="202" t="s">
        <v>1</v>
      </c>
      <c r="F267" s="203" t="s">
        <v>2109</v>
      </c>
      <c r="G267" s="13"/>
      <c r="H267" s="204">
        <v>10</v>
      </c>
      <c r="I267" s="205"/>
      <c r="J267" s="13"/>
      <c r="K267" s="13"/>
      <c r="L267" s="201"/>
      <c r="M267" s="206"/>
      <c r="N267" s="207"/>
      <c r="O267" s="207"/>
      <c r="P267" s="207"/>
      <c r="Q267" s="207"/>
      <c r="R267" s="207"/>
      <c r="S267" s="207"/>
      <c r="T267" s="20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02" t="s">
        <v>248</v>
      </c>
      <c r="AU267" s="202" t="s">
        <v>91</v>
      </c>
      <c r="AV267" s="13" t="s">
        <v>91</v>
      </c>
      <c r="AW267" s="13" t="s">
        <v>37</v>
      </c>
      <c r="AX267" s="13" t="s">
        <v>82</v>
      </c>
      <c r="AY267" s="202" t="s">
        <v>160</v>
      </c>
    </row>
    <row r="268" s="14" customFormat="1">
      <c r="A268" s="14"/>
      <c r="B268" s="209"/>
      <c r="C268" s="14"/>
      <c r="D268" s="192" t="s">
        <v>248</v>
      </c>
      <c r="E268" s="210" t="s">
        <v>1</v>
      </c>
      <c r="F268" s="211" t="s">
        <v>250</v>
      </c>
      <c r="G268" s="14"/>
      <c r="H268" s="212">
        <v>11</v>
      </c>
      <c r="I268" s="213"/>
      <c r="J268" s="14"/>
      <c r="K268" s="14"/>
      <c r="L268" s="209"/>
      <c r="M268" s="214"/>
      <c r="N268" s="215"/>
      <c r="O268" s="215"/>
      <c r="P268" s="215"/>
      <c r="Q268" s="215"/>
      <c r="R268" s="215"/>
      <c r="S268" s="215"/>
      <c r="T268" s="216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10" t="s">
        <v>248</v>
      </c>
      <c r="AU268" s="210" t="s">
        <v>91</v>
      </c>
      <c r="AV268" s="14" t="s">
        <v>159</v>
      </c>
      <c r="AW268" s="14" t="s">
        <v>37</v>
      </c>
      <c r="AX268" s="14" t="s">
        <v>89</v>
      </c>
      <c r="AY268" s="210" t="s">
        <v>160</v>
      </c>
    </row>
    <row r="269" s="2" customFormat="1" ht="24.15" customHeight="1">
      <c r="A269" s="37"/>
      <c r="B269" s="178"/>
      <c r="C269" s="179" t="s">
        <v>712</v>
      </c>
      <c r="D269" s="179" t="s">
        <v>162</v>
      </c>
      <c r="E269" s="180" t="s">
        <v>2110</v>
      </c>
      <c r="F269" s="181" t="s">
        <v>2111</v>
      </c>
      <c r="G269" s="182" t="s">
        <v>515</v>
      </c>
      <c r="H269" s="183">
        <v>17</v>
      </c>
      <c r="I269" s="184"/>
      <c r="J269" s="185">
        <f>ROUND(I269*H269,2)</f>
        <v>0</v>
      </c>
      <c r="K269" s="181" t="s">
        <v>245</v>
      </c>
      <c r="L269" s="38"/>
      <c r="M269" s="186" t="s">
        <v>1</v>
      </c>
      <c r="N269" s="187" t="s">
        <v>47</v>
      </c>
      <c r="O269" s="76"/>
      <c r="P269" s="188">
        <f>O269*H269</f>
        <v>0</v>
      </c>
      <c r="Q269" s="188">
        <v>0.0012600000000000001</v>
      </c>
      <c r="R269" s="188">
        <f>Q269*H269</f>
        <v>0.021420000000000002</v>
      </c>
      <c r="S269" s="188">
        <v>0</v>
      </c>
      <c r="T269" s="189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190" t="s">
        <v>296</v>
      </c>
      <c r="AT269" s="190" t="s">
        <v>162</v>
      </c>
      <c r="AU269" s="190" t="s">
        <v>91</v>
      </c>
      <c r="AY269" s="18" t="s">
        <v>160</v>
      </c>
      <c r="BE269" s="191">
        <f>IF(N269="základní",J269,0)</f>
        <v>0</v>
      </c>
      <c r="BF269" s="191">
        <f>IF(N269="snížená",J269,0)</f>
        <v>0</v>
      </c>
      <c r="BG269" s="191">
        <f>IF(N269="zákl. přenesená",J269,0)</f>
        <v>0</v>
      </c>
      <c r="BH269" s="191">
        <f>IF(N269="sníž. přenesená",J269,0)</f>
        <v>0</v>
      </c>
      <c r="BI269" s="191">
        <f>IF(N269="nulová",J269,0)</f>
        <v>0</v>
      </c>
      <c r="BJ269" s="18" t="s">
        <v>89</v>
      </c>
      <c r="BK269" s="191">
        <f>ROUND(I269*H269,2)</f>
        <v>0</v>
      </c>
      <c r="BL269" s="18" t="s">
        <v>296</v>
      </c>
      <c r="BM269" s="190" t="s">
        <v>2112</v>
      </c>
    </row>
    <row r="270" s="2" customFormat="1">
      <c r="A270" s="37"/>
      <c r="B270" s="38"/>
      <c r="C270" s="37"/>
      <c r="D270" s="192" t="s">
        <v>167</v>
      </c>
      <c r="E270" s="37"/>
      <c r="F270" s="193" t="s">
        <v>2113</v>
      </c>
      <c r="G270" s="37"/>
      <c r="H270" s="37"/>
      <c r="I270" s="194"/>
      <c r="J270" s="37"/>
      <c r="K270" s="37"/>
      <c r="L270" s="38"/>
      <c r="M270" s="195"/>
      <c r="N270" s="196"/>
      <c r="O270" s="76"/>
      <c r="P270" s="76"/>
      <c r="Q270" s="76"/>
      <c r="R270" s="76"/>
      <c r="S270" s="76"/>
      <c r="T270" s="77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8" t="s">
        <v>167</v>
      </c>
      <c r="AU270" s="18" t="s">
        <v>91</v>
      </c>
    </row>
    <row r="271" s="15" customFormat="1">
      <c r="A271" s="15"/>
      <c r="B271" s="217"/>
      <c r="C271" s="15"/>
      <c r="D271" s="192" t="s">
        <v>248</v>
      </c>
      <c r="E271" s="218" t="s">
        <v>1</v>
      </c>
      <c r="F271" s="219" t="s">
        <v>2107</v>
      </c>
      <c r="G271" s="15"/>
      <c r="H271" s="218" t="s">
        <v>1</v>
      </c>
      <c r="I271" s="220"/>
      <c r="J271" s="15"/>
      <c r="K271" s="15"/>
      <c r="L271" s="217"/>
      <c r="M271" s="221"/>
      <c r="N271" s="222"/>
      <c r="O271" s="222"/>
      <c r="P271" s="222"/>
      <c r="Q271" s="222"/>
      <c r="R271" s="222"/>
      <c r="S271" s="222"/>
      <c r="T271" s="223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18" t="s">
        <v>248</v>
      </c>
      <c r="AU271" s="218" t="s">
        <v>91</v>
      </c>
      <c r="AV271" s="15" t="s">
        <v>89</v>
      </c>
      <c r="AW271" s="15" t="s">
        <v>37</v>
      </c>
      <c r="AX271" s="15" t="s">
        <v>82</v>
      </c>
      <c r="AY271" s="218" t="s">
        <v>160</v>
      </c>
    </row>
    <row r="272" s="13" customFormat="1">
      <c r="A272" s="13"/>
      <c r="B272" s="201"/>
      <c r="C272" s="13"/>
      <c r="D272" s="192" t="s">
        <v>248</v>
      </c>
      <c r="E272" s="202" t="s">
        <v>1</v>
      </c>
      <c r="F272" s="203" t="s">
        <v>2114</v>
      </c>
      <c r="G272" s="13"/>
      <c r="H272" s="204">
        <v>9</v>
      </c>
      <c r="I272" s="205"/>
      <c r="J272" s="13"/>
      <c r="K272" s="13"/>
      <c r="L272" s="201"/>
      <c r="M272" s="206"/>
      <c r="N272" s="207"/>
      <c r="O272" s="207"/>
      <c r="P272" s="207"/>
      <c r="Q272" s="207"/>
      <c r="R272" s="207"/>
      <c r="S272" s="207"/>
      <c r="T272" s="20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02" t="s">
        <v>248</v>
      </c>
      <c r="AU272" s="202" t="s">
        <v>91</v>
      </c>
      <c r="AV272" s="13" t="s">
        <v>91</v>
      </c>
      <c r="AW272" s="13" t="s">
        <v>37</v>
      </c>
      <c r="AX272" s="13" t="s">
        <v>82</v>
      </c>
      <c r="AY272" s="202" t="s">
        <v>160</v>
      </c>
    </row>
    <row r="273" s="15" customFormat="1">
      <c r="A273" s="15"/>
      <c r="B273" s="217"/>
      <c r="C273" s="15"/>
      <c r="D273" s="192" t="s">
        <v>248</v>
      </c>
      <c r="E273" s="218" t="s">
        <v>1</v>
      </c>
      <c r="F273" s="219" t="s">
        <v>2108</v>
      </c>
      <c r="G273" s="15"/>
      <c r="H273" s="218" t="s">
        <v>1</v>
      </c>
      <c r="I273" s="220"/>
      <c r="J273" s="15"/>
      <c r="K273" s="15"/>
      <c r="L273" s="217"/>
      <c r="M273" s="221"/>
      <c r="N273" s="222"/>
      <c r="O273" s="222"/>
      <c r="P273" s="222"/>
      <c r="Q273" s="222"/>
      <c r="R273" s="222"/>
      <c r="S273" s="222"/>
      <c r="T273" s="223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18" t="s">
        <v>248</v>
      </c>
      <c r="AU273" s="218" t="s">
        <v>91</v>
      </c>
      <c r="AV273" s="15" t="s">
        <v>89</v>
      </c>
      <c r="AW273" s="15" t="s">
        <v>37</v>
      </c>
      <c r="AX273" s="15" t="s">
        <v>82</v>
      </c>
      <c r="AY273" s="218" t="s">
        <v>160</v>
      </c>
    </row>
    <row r="274" s="13" customFormat="1">
      <c r="A274" s="13"/>
      <c r="B274" s="201"/>
      <c r="C274" s="13"/>
      <c r="D274" s="192" t="s">
        <v>248</v>
      </c>
      <c r="E274" s="202" t="s">
        <v>1</v>
      </c>
      <c r="F274" s="203" t="s">
        <v>197</v>
      </c>
      <c r="G274" s="13"/>
      <c r="H274" s="204">
        <v>8</v>
      </c>
      <c r="I274" s="205"/>
      <c r="J274" s="13"/>
      <c r="K274" s="13"/>
      <c r="L274" s="201"/>
      <c r="M274" s="206"/>
      <c r="N274" s="207"/>
      <c r="O274" s="207"/>
      <c r="P274" s="207"/>
      <c r="Q274" s="207"/>
      <c r="R274" s="207"/>
      <c r="S274" s="207"/>
      <c r="T274" s="20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02" t="s">
        <v>248</v>
      </c>
      <c r="AU274" s="202" t="s">
        <v>91</v>
      </c>
      <c r="AV274" s="13" t="s">
        <v>91</v>
      </c>
      <c r="AW274" s="13" t="s">
        <v>37</v>
      </c>
      <c r="AX274" s="13" t="s">
        <v>82</v>
      </c>
      <c r="AY274" s="202" t="s">
        <v>160</v>
      </c>
    </row>
    <row r="275" s="14" customFormat="1">
      <c r="A275" s="14"/>
      <c r="B275" s="209"/>
      <c r="C275" s="14"/>
      <c r="D275" s="192" t="s">
        <v>248</v>
      </c>
      <c r="E275" s="210" t="s">
        <v>1</v>
      </c>
      <c r="F275" s="211" t="s">
        <v>250</v>
      </c>
      <c r="G275" s="14"/>
      <c r="H275" s="212">
        <v>17</v>
      </c>
      <c r="I275" s="213"/>
      <c r="J275" s="14"/>
      <c r="K275" s="14"/>
      <c r="L275" s="209"/>
      <c r="M275" s="214"/>
      <c r="N275" s="215"/>
      <c r="O275" s="215"/>
      <c r="P275" s="215"/>
      <c r="Q275" s="215"/>
      <c r="R275" s="215"/>
      <c r="S275" s="215"/>
      <c r="T275" s="216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10" t="s">
        <v>248</v>
      </c>
      <c r="AU275" s="210" t="s">
        <v>91</v>
      </c>
      <c r="AV275" s="14" t="s">
        <v>159</v>
      </c>
      <c r="AW275" s="14" t="s">
        <v>37</v>
      </c>
      <c r="AX275" s="14" t="s">
        <v>89</v>
      </c>
      <c r="AY275" s="210" t="s">
        <v>160</v>
      </c>
    </row>
    <row r="276" s="2" customFormat="1" ht="24.15" customHeight="1">
      <c r="A276" s="37"/>
      <c r="B276" s="178"/>
      <c r="C276" s="179" t="s">
        <v>717</v>
      </c>
      <c r="D276" s="179" t="s">
        <v>162</v>
      </c>
      <c r="E276" s="180" t="s">
        <v>2115</v>
      </c>
      <c r="F276" s="181" t="s">
        <v>2116</v>
      </c>
      <c r="G276" s="182" t="s">
        <v>515</v>
      </c>
      <c r="H276" s="183">
        <v>16</v>
      </c>
      <c r="I276" s="184"/>
      <c r="J276" s="185">
        <f>ROUND(I276*H276,2)</f>
        <v>0</v>
      </c>
      <c r="K276" s="181" t="s">
        <v>245</v>
      </c>
      <c r="L276" s="38"/>
      <c r="M276" s="186" t="s">
        <v>1</v>
      </c>
      <c r="N276" s="187" t="s">
        <v>47</v>
      </c>
      <c r="O276" s="76"/>
      <c r="P276" s="188">
        <f>O276*H276</f>
        <v>0</v>
      </c>
      <c r="Q276" s="188">
        <v>0.0015299999999999999</v>
      </c>
      <c r="R276" s="188">
        <f>Q276*H276</f>
        <v>0.024479999999999998</v>
      </c>
      <c r="S276" s="188">
        <v>0</v>
      </c>
      <c r="T276" s="189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190" t="s">
        <v>296</v>
      </c>
      <c r="AT276" s="190" t="s">
        <v>162</v>
      </c>
      <c r="AU276" s="190" t="s">
        <v>91</v>
      </c>
      <c r="AY276" s="18" t="s">
        <v>160</v>
      </c>
      <c r="BE276" s="191">
        <f>IF(N276="základní",J276,0)</f>
        <v>0</v>
      </c>
      <c r="BF276" s="191">
        <f>IF(N276="snížená",J276,0)</f>
        <v>0</v>
      </c>
      <c r="BG276" s="191">
        <f>IF(N276="zákl. přenesená",J276,0)</f>
        <v>0</v>
      </c>
      <c r="BH276" s="191">
        <f>IF(N276="sníž. přenesená",J276,0)</f>
        <v>0</v>
      </c>
      <c r="BI276" s="191">
        <f>IF(N276="nulová",J276,0)</f>
        <v>0</v>
      </c>
      <c r="BJ276" s="18" t="s">
        <v>89</v>
      </c>
      <c r="BK276" s="191">
        <f>ROUND(I276*H276,2)</f>
        <v>0</v>
      </c>
      <c r="BL276" s="18" t="s">
        <v>296</v>
      </c>
      <c r="BM276" s="190" t="s">
        <v>2117</v>
      </c>
    </row>
    <row r="277" s="2" customFormat="1">
      <c r="A277" s="37"/>
      <c r="B277" s="38"/>
      <c r="C277" s="37"/>
      <c r="D277" s="192" t="s">
        <v>167</v>
      </c>
      <c r="E277" s="37"/>
      <c r="F277" s="193" t="s">
        <v>2118</v>
      </c>
      <c r="G277" s="37"/>
      <c r="H277" s="37"/>
      <c r="I277" s="194"/>
      <c r="J277" s="37"/>
      <c r="K277" s="37"/>
      <c r="L277" s="38"/>
      <c r="M277" s="195"/>
      <c r="N277" s="196"/>
      <c r="O277" s="76"/>
      <c r="P277" s="76"/>
      <c r="Q277" s="76"/>
      <c r="R277" s="76"/>
      <c r="S277" s="76"/>
      <c r="T277" s="77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8" t="s">
        <v>167</v>
      </c>
      <c r="AU277" s="18" t="s">
        <v>91</v>
      </c>
    </row>
    <row r="278" s="15" customFormat="1">
      <c r="A278" s="15"/>
      <c r="B278" s="217"/>
      <c r="C278" s="15"/>
      <c r="D278" s="192" t="s">
        <v>248</v>
      </c>
      <c r="E278" s="218" t="s">
        <v>1</v>
      </c>
      <c r="F278" s="219" t="s">
        <v>2107</v>
      </c>
      <c r="G278" s="15"/>
      <c r="H278" s="218" t="s">
        <v>1</v>
      </c>
      <c r="I278" s="220"/>
      <c r="J278" s="15"/>
      <c r="K278" s="15"/>
      <c r="L278" s="217"/>
      <c r="M278" s="221"/>
      <c r="N278" s="222"/>
      <c r="O278" s="222"/>
      <c r="P278" s="222"/>
      <c r="Q278" s="222"/>
      <c r="R278" s="222"/>
      <c r="S278" s="222"/>
      <c r="T278" s="223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18" t="s">
        <v>248</v>
      </c>
      <c r="AU278" s="218" t="s">
        <v>91</v>
      </c>
      <c r="AV278" s="15" t="s">
        <v>89</v>
      </c>
      <c r="AW278" s="15" t="s">
        <v>37</v>
      </c>
      <c r="AX278" s="15" t="s">
        <v>82</v>
      </c>
      <c r="AY278" s="218" t="s">
        <v>160</v>
      </c>
    </row>
    <row r="279" s="13" customFormat="1">
      <c r="A279" s="13"/>
      <c r="B279" s="201"/>
      <c r="C279" s="13"/>
      <c r="D279" s="192" t="s">
        <v>248</v>
      </c>
      <c r="E279" s="202" t="s">
        <v>1</v>
      </c>
      <c r="F279" s="203" t="s">
        <v>197</v>
      </c>
      <c r="G279" s="13"/>
      <c r="H279" s="204">
        <v>8</v>
      </c>
      <c r="I279" s="205"/>
      <c r="J279" s="13"/>
      <c r="K279" s="13"/>
      <c r="L279" s="201"/>
      <c r="M279" s="206"/>
      <c r="N279" s="207"/>
      <c r="O279" s="207"/>
      <c r="P279" s="207"/>
      <c r="Q279" s="207"/>
      <c r="R279" s="207"/>
      <c r="S279" s="207"/>
      <c r="T279" s="20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02" t="s">
        <v>248</v>
      </c>
      <c r="AU279" s="202" t="s">
        <v>91</v>
      </c>
      <c r="AV279" s="13" t="s">
        <v>91</v>
      </c>
      <c r="AW279" s="13" t="s">
        <v>37</v>
      </c>
      <c r="AX279" s="13" t="s">
        <v>82</v>
      </c>
      <c r="AY279" s="202" t="s">
        <v>160</v>
      </c>
    </row>
    <row r="280" s="15" customFormat="1">
      <c r="A280" s="15"/>
      <c r="B280" s="217"/>
      <c r="C280" s="15"/>
      <c r="D280" s="192" t="s">
        <v>248</v>
      </c>
      <c r="E280" s="218" t="s">
        <v>1</v>
      </c>
      <c r="F280" s="219" t="s">
        <v>2108</v>
      </c>
      <c r="G280" s="15"/>
      <c r="H280" s="218" t="s">
        <v>1</v>
      </c>
      <c r="I280" s="220"/>
      <c r="J280" s="15"/>
      <c r="K280" s="15"/>
      <c r="L280" s="217"/>
      <c r="M280" s="221"/>
      <c r="N280" s="222"/>
      <c r="O280" s="222"/>
      <c r="P280" s="222"/>
      <c r="Q280" s="222"/>
      <c r="R280" s="222"/>
      <c r="S280" s="222"/>
      <c r="T280" s="223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18" t="s">
        <v>248</v>
      </c>
      <c r="AU280" s="218" t="s">
        <v>91</v>
      </c>
      <c r="AV280" s="15" t="s">
        <v>89</v>
      </c>
      <c r="AW280" s="15" t="s">
        <v>37</v>
      </c>
      <c r="AX280" s="15" t="s">
        <v>82</v>
      </c>
      <c r="AY280" s="218" t="s">
        <v>160</v>
      </c>
    </row>
    <row r="281" s="13" customFormat="1">
      <c r="A281" s="13"/>
      <c r="B281" s="201"/>
      <c r="C281" s="13"/>
      <c r="D281" s="192" t="s">
        <v>248</v>
      </c>
      <c r="E281" s="202" t="s">
        <v>1</v>
      </c>
      <c r="F281" s="203" t="s">
        <v>2119</v>
      </c>
      <c r="G281" s="13"/>
      <c r="H281" s="204">
        <v>8</v>
      </c>
      <c r="I281" s="205"/>
      <c r="J281" s="13"/>
      <c r="K281" s="13"/>
      <c r="L281" s="201"/>
      <c r="M281" s="206"/>
      <c r="N281" s="207"/>
      <c r="O281" s="207"/>
      <c r="P281" s="207"/>
      <c r="Q281" s="207"/>
      <c r="R281" s="207"/>
      <c r="S281" s="207"/>
      <c r="T281" s="20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02" t="s">
        <v>248</v>
      </c>
      <c r="AU281" s="202" t="s">
        <v>91</v>
      </c>
      <c r="AV281" s="13" t="s">
        <v>91</v>
      </c>
      <c r="AW281" s="13" t="s">
        <v>37</v>
      </c>
      <c r="AX281" s="13" t="s">
        <v>82</v>
      </c>
      <c r="AY281" s="202" t="s">
        <v>160</v>
      </c>
    </row>
    <row r="282" s="14" customFormat="1">
      <c r="A282" s="14"/>
      <c r="B282" s="209"/>
      <c r="C282" s="14"/>
      <c r="D282" s="192" t="s">
        <v>248</v>
      </c>
      <c r="E282" s="210" t="s">
        <v>1</v>
      </c>
      <c r="F282" s="211" t="s">
        <v>250</v>
      </c>
      <c r="G282" s="14"/>
      <c r="H282" s="212">
        <v>16</v>
      </c>
      <c r="I282" s="213"/>
      <c r="J282" s="14"/>
      <c r="K282" s="14"/>
      <c r="L282" s="209"/>
      <c r="M282" s="214"/>
      <c r="N282" s="215"/>
      <c r="O282" s="215"/>
      <c r="P282" s="215"/>
      <c r="Q282" s="215"/>
      <c r="R282" s="215"/>
      <c r="S282" s="215"/>
      <c r="T282" s="216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10" t="s">
        <v>248</v>
      </c>
      <c r="AU282" s="210" t="s">
        <v>91</v>
      </c>
      <c r="AV282" s="14" t="s">
        <v>159</v>
      </c>
      <c r="AW282" s="14" t="s">
        <v>37</v>
      </c>
      <c r="AX282" s="14" t="s">
        <v>89</v>
      </c>
      <c r="AY282" s="210" t="s">
        <v>160</v>
      </c>
    </row>
    <row r="283" s="2" customFormat="1" ht="24.15" customHeight="1">
      <c r="A283" s="37"/>
      <c r="B283" s="178"/>
      <c r="C283" s="179" t="s">
        <v>722</v>
      </c>
      <c r="D283" s="179" t="s">
        <v>162</v>
      </c>
      <c r="E283" s="180" t="s">
        <v>2120</v>
      </c>
      <c r="F283" s="181" t="s">
        <v>2121</v>
      </c>
      <c r="G283" s="182" t="s">
        <v>515</v>
      </c>
      <c r="H283" s="183">
        <v>16</v>
      </c>
      <c r="I283" s="184"/>
      <c r="J283" s="185">
        <f>ROUND(I283*H283,2)</f>
        <v>0</v>
      </c>
      <c r="K283" s="181" t="s">
        <v>245</v>
      </c>
      <c r="L283" s="38"/>
      <c r="M283" s="186" t="s">
        <v>1</v>
      </c>
      <c r="N283" s="187" t="s">
        <v>47</v>
      </c>
      <c r="O283" s="76"/>
      <c r="P283" s="188">
        <f>O283*H283</f>
        <v>0</v>
      </c>
      <c r="Q283" s="188">
        <v>0.0028400000000000001</v>
      </c>
      <c r="R283" s="188">
        <f>Q283*H283</f>
        <v>0.045440000000000001</v>
      </c>
      <c r="S283" s="188">
        <v>0</v>
      </c>
      <c r="T283" s="189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190" t="s">
        <v>296</v>
      </c>
      <c r="AT283" s="190" t="s">
        <v>162</v>
      </c>
      <c r="AU283" s="190" t="s">
        <v>91</v>
      </c>
      <c r="AY283" s="18" t="s">
        <v>160</v>
      </c>
      <c r="BE283" s="191">
        <f>IF(N283="základní",J283,0)</f>
        <v>0</v>
      </c>
      <c r="BF283" s="191">
        <f>IF(N283="snížená",J283,0)</f>
        <v>0</v>
      </c>
      <c r="BG283" s="191">
        <f>IF(N283="zákl. přenesená",J283,0)</f>
        <v>0</v>
      </c>
      <c r="BH283" s="191">
        <f>IF(N283="sníž. přenesená",J283,0)</f>
        <v>0</v>
      </c>
      <c r="BI283" s="191">
        <f>IF(N283="nulová",J283,0)</f>
        <v>0</v>
      </c>
      <c r="BJ283" s="18" t="s">
        <v>89</v>
      </c>
      <c r="BK283" s="191">
        <f>ROUND(I283*H283,2)</f>
        <v>0</v>
      </c>
      <c r="BL283" s="18" t="s">
        <v>296</v>
      </c>
      <c r="BM283" s="190" t="s">
        <v>2122</v>
      </c>
    </row>
    <row r="284" s="2" customFormat="1">
      <c r="A284" s="37"/>
      <c r="B284" s="38"/>
      <c r="C284" s="37"/>
      <c r="D284" s="192" t="s">
        <v>167</v>
      </c>
      <c r="E284" s="37"/>
      <c r="F284" s="193" t="s">
        <v>2123</v>
      </c>
      <c r="G284" s="37"/>
      <c r="H284" s="37"/>
      <c r="I284" s="194"/>
      <c r="J284" s="37"/>
      <c r="K284" s="37"/>
      <c r="L284" s="38"/>
      <c r="M284" s="195"/>
      <c r="N284" s="196"/>
      <c r="O284" s="76"/>
      <c r="P284" s="76"/>
      <c r="Q284" s="76"/>
      <c r="R284" s="76"/>
      <c r="S284" s="76"/>
      <c r="T284" s="77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8" t="s">
        <v>167</v>
      </c>
      <c r="AU284" s="18" t="s">
        <v>91</v>
      </c>
    </row>
    <row r="285" s="15" customFormat="1">
      <c r="A285" s="15"/>
      <c r="B285" s="217"/>
      <c r="C285" s="15"/>
      <c r="D285" s="192" t="s">
        <v>248</v>
      </c>
      <c r="E285" s="218" t="s">
        <v>1</v>
      </c>
      <c r="F285" s="219" t="s">
        <v>2107</v>
      </c>
      <c r="G285" s="15"/>
      <c r="H285" s="218" t="s">
        <v>1</v>
      </c>
      <c r="I285" s="220"/>
      <c r="J285" s="15"/>
      <c r="K285" s="15"/>
      <c r="L285" s="217"/>
      <c r="M285" s="221"/>
      <c r="N285" s="222"/>
      <c r="O285" s="222"/>
      <c r="P285" s="222"/>
      <c r="Q285" s="222"/>
      <c r="R285" s="222"/>
      <c r="S285" s="222"/>
      <c r="T285" s="223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18" t="s">
        <v>248</v>
      </c>
      <c r="AU285" s="218" t="s">
        <v>91</v>
      </c>
      <c r="AV285" s="15" t="s">
        <v>89</v>
      </c>
      <c r="AW285" s="15" t="s">
        <v>37</v>
      </c>
      <c r="AX285" s="15" t="s">
        <v>82</v>
      </c>
      <c r="AY285" s="218" t="s">
        <v>160</v>
      </c>
    </row>
    <row r="286" s="13" customFormat="1">
      <c r="A286" s="13"/>
      <c r="B286" s="201"/>
      <c r="C286" s="13"/>
      <c r="D286" s="192" t="s">
        <v>248</v>
      </c>
      <c r="E286" s="202" t="s">
        <v>1</v>
      </c>
      <c r="F286" s="203" t="s">
        <v>2119</v>
      </c>
      <c r="G286" s="13"/>
      <c r="H286" s="204">
        <v>8</v>
      </c>
      <c r="I286" s="205"/>
      <c r="J286" s="13"/>
      <c r="K286" s="13"/>
      <c r="L286" s="201"/>
      <c r="M286" s="206"/>
      <c r="N286" s="207"/>
      <c r="O286" s="207"/>
      <c r="P286" s="207"/>
      <c r="Q286" s="207"/>
      <c r="R286" s="207"/>
      <c r="S286" s="207"/>
      <c r="T286" s="20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02" t="s">
        <v>248</v>
      </c>
      <c r="AU286" s="202" t="s">
        <v>91</v>
      </c>
      <c r="AV286" s="13" t="s">
        <v>91</v>
      </c>
      <c r="AW286" s="13" t="s">
        <v>37</v>
      </c>
      <c r="AX286" s="13" t="s">
        <v>82</v>
      </c>
      <c r="AY286" s="202" t="s">
        <v>160</v>
      </c>
    </row>
    <row r="287" s="15" customFormat="1">
      <c r="A287" s="15"/>
      <c r="B287" s="217"/>
      <c r="C287" s="15"/>
      <c r="D287" s="192" t="s">
        <v>248</v>
      </c>
      <c r="E287" s="218" t="s">
        <v>1</v>
      </c>
      <c r="F287" s="219" t="s">
        <v>2108</v>
      </c>
      <c r="G287" s="15"/>
      <c r="H287" s="218" t="s">
        <v>1</v>
      </c>
      <c r="I287" s="220"/>
      <c r="J287" s="15"/>
      <c r="K287" s="15"/>
      <c r="L287" s="217"/>
      <c r="M287" s="221"/>
      <c r="N287" s="222"/>
      <c r="O287" s="222"/>
      <c r="P287" s="222"/>
      <c r="Q287" s="222"/>
      <c r="R287" s="222"/>
      <c r="S287" s="222"/>
      <c r="T287" s="223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18" t="s">
        <v>248</v>
      </c>
      <c r="AU287" s="218" t="s">
        <v>91</v>
      </c>
      <c r="AV287" s="15" t="s">
        <v>89</v>
      </c>
      <c r="AW287" s="15" t="s">
        <v>37</v>
      </c>
      <c r="AX287" s="15" t="s">
        <v>82</v>
      </c>
      <c r="AY287" s="218" t="s">
        <v>160</v>
      </c>
    </row>
    <row r="288" s="13" customFormat="1">
      <c r="A288" s="13"/>
      <c r="B288" s="201"/>
      <c r="C288" s="13"/>
      <c r="D288" s="192" t="s">
        <v>248</v>
      </c>
      <c r="E288" s="202" t="s">
        <v>1</v>
      </c>
      <c r="F288" s="203" t="s">
        <v>2119</v>
      </c>
      <c r="G288" s="13"/>
      <c r="H288" s="204">
        <v>8</v>
      </c>
      <c r="I288" s="205"/>
      <c r="J288" s="13"/>
      <c r="K288" s="13"/>
      <c r="L288" s="201"/>
      <c r="M288" s="206"/>
      <c r="N288" s="207"/>
      <c r="O288" s="207"/>
      <c r="P288" s="207"/>
      <c r="Q288" s="207"/>
      <c r="R288" s="207"/>
      <c r="S288" s="207"/>
      <c r="T288" s="20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02" t="s">
        <v>248</v>
      </c>
      <c r="AU288" s="202" t="s">
        <v>91</v>
      </c>
      <c r="AV288" s="13" t="s">
        <v>91</v>
      </c>
      <c r="AW288" s="13" t="s">
        <v>37</v>
      </c>
      <c r="AX288" s="13" t="s">
        <v>82</v>
      </c>
      <c r="AY288" s="202" t="s">
        <v>160</v>
      </c>
    </row>
    <row r="289" s="14" customFormat="1">
      <c r="A289" s="14"/>
      <c r="B289" s="209"/>
      <c r="C289" s="14"/>
      <c r="D289" s="192" t="s">
        <v>248</v>
      </c>
      <c r="E289" s="210" t="s">
        <v>1</v>
      </c>
      <c r="F289" s="211" t="s">
        <v>250</v>
      </c>
      <c r="G289" s="14"/>
      <c r="H289" s="212">
        <v>16</v>
      </c>
      <c r="I289" s="213"/>
      <c r="J289" s="14"/>
      <c r="K289" s="14"/>
      <c r="L289" s="209"/>
      <c r="M289" s="214"/>
      <c r="N289" s="215"/>
      <c r="O289" s="215"/>
      <c r="P289" s="215"/>
      <c r="Q289" s="215"/>
      <c r="R289" s="215"/>
      <c r="S289" s="215"/>
      <c r="T289" s="216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10" t="s">
        <v>248</v>
      </c>
      <c r="AU289" s="210" t="s">
        <v>91</v>
      </c>
      <c r="AV289" s="14" t="s">
        <v>159</v>
      </c>
      <c r="AW289" s="14" t="s">
        <v>37</v>
      </c>
      <c r="AX289" s="14" t="s">
        <v>89</v>
      </c>
      <c r="AY289" s="210" t="s">
        <v>160</v>
      </c>
    </row>
    <row r="290" s="2" customFormat="1" ht="16.5" customHeight="1">
      <c r="A290" s="37"/>
      <c r="B290" s="178"/>
      <c r="C290" s="179" t="s">
        <v>726</v>
      </c>
      <c r="D290" s="179" t="s">
        <v>162</v>
      </c>
      <c r="E290" s="180" t="s">
        <v>2124</v>
      </c>
      <c r="F290" s="181" t="s">
        <v>2125</v>
      </c>
      <c r="G290" s="182" t="s">
        <v>515</v>
      </c>
      <c r="H290" s="183">
        <v>51</v>
      </c>
      <c r="I290" s="184"/>
      <c r="J290" s="185">
        <f>ROUND(I290*H290,2)</f>
        <v>0</v>
      </c>
      <c r="K290" s="181" t="s">
        <v>245</v>
      </c>
      <c r="L290" s="38"/>
      <c r="M290" s="186" t="s">
        <v>1</v>
      </c>
      <c r="N290" s="187" t="s">
        <v>47</v>
      </c>
      <c r="O290" s="76"/>
      <c r="P290" s="188">
        <f>O290*H290</f>
        <v>0</v>
      </c>
      <c r="Q290" s="188">
        <v>0</v>
      </c>
      <c r="R290" s="188">
        <f>Q290*H290</f>
        <v>0</v>
      </c>
      <c r="S290" s="188">
        <v>0.00023000000000000001</v>
      </c>
      <c r="T290" s="189">
        <f>S290*H290</f>
        <v>0.011730000000000001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190" t="s">
        <v>296</v>
      </c>
      <c r="AT290" s="190" t="s">
        <v>162</v>
      </c>
      <c r="AU290" s="190" t="s">
        <v>91</v>
      </c>
      <c r="AY290" s="18" t="s">
        <v>160</v>
      </c>
      <c r="BE290" s="191">
        <f>IF(N290="základní",J290,0)</f>
        <v>0</v>
      </c>
      <c r="BF290" s="191">
        <f>IF(N290="snížená",J290,0)</f>
        <v>0</v>
      </c>
      <c r="BG290" s="191">
        <f>IF(N290="zákl. přenesená",J290,0)</f>
        <v>0</v>
      </c>
      <c r="BH290" s="191">
        <f>IF(N290="sníž. přenesená",J290,0)</f>
        <v>0</v>
      </c>
      <c r="BI290" s="191">
        <f>IF(N290="nulová",J290,0)</f>
        <v>0</v>
      </c>
      <c r="BJ290" s="18" t="s">
        <v>89</v>
      </c>
      <c r="BK290" s="191">
        <f>ROUND(I290*H290,2)</f>
        <v>0</v>
      </c>
      <c r="BL290" s="18" t="s">
        <v>296</v>
      </c>
      <c r="BM290" s="190" t="s">
        <v>2126</v>
      </c>
    </row>
    <row r="291" s="2" customFormat="1">
      <c r="A291" s="37"/>
      <c r="B291" s="38"/>
      <c r="C291" s="37"/>
      <c r="D291" s="192" t="s">
        <v>167</v>
      </c>
      <c r="E291" s="37"/>
      <c r="F291" s="193" t="s">
        <v>2127</v>
      </c>
      <c r="G291" s="37"/>
      <c r="H291" s="37"/>
      <c r="I291" s="194"/>
      <c r="J291" s="37"/>
      <c r="K291" s="37"/>
      <c r="L291" s="38"/>
      <c r="M291" s="195"/>
      <c r="N291" s="196"/>
      <c r="O291" s="76"/>
      <c r="P291" s="76"/>
      <c r="Q291" s="76"/>
      <c r="R291" s="76"/>
      <c r="S291" s="76"/>
      <c r="T291" s="77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8" t="s">
        <v>167</v>
      </c>
      <c r="AU291" s="18" t="s">
        <v>91</v>
      </c>
    </row>
    <row r="292" s="2" customFormat="1" ht="24.15" customHeight="1">
      <c r="A292" s="37"/>
      <c r="B292" s="178"/>
      <c r="C292" s="179" t="s">
        <v>730</v>
      </c>
      <c r="D292" s="179" t="s">
        <v>162</v>
      </c>
      <c r="E292" s="180" t="s">
        <v>2128</v>
      </c>
      <c r="F292" s="181" t="s">
        <v>2129</v>
      </c>
      <c r="G292" s="182" t="s">
        <v>295</v>
      </c>
      <c r="H292" s="183">
        <v>2</v>
      </c>
      <c r="I292" s="184"/>
      <c r="J292" s="185">
        <f>ROUND(I292*H292,2)</f>
        <v>0</v>
      </c>
      <c r="K292" s="181" t="s">
        <v>245</v>
      </c>
      <c r="L292" s="38"/>
      <c r="M292" s="186" t="s">
        <v>1</v>
      </c>
      <c r="N292" s="187" t="s">
        <v>47</v>
      </c>
      <c r="O292" s="76"/>
      <c r="P292" s="188">
        <f>O292*H292</f>
        <v>0</v>
      </c>
      <c r="Q292" s="188">
        <v>0</v>
      </c>
      <c r="R292" s="188">
        <f>Q292*H292</f>
        <v>0</v>
      </c>
      <c r="S292" s="188">
        <v>0</v>
      </c>
      <c r="T292" s="189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190" t="s">
        <v>296</v>
      </c>
      <c r="AT292" s="190" t="s">
        <v>162</v>
      </c>
      <c r="AU292" s="190" t="s">
        <v>91</v>
      </c>
      <c r="AY292" s="18" t="s">
        <v>160</v>
      </c>
      <c r="BE292" s="191">
        <f>IF(N292="základní",J292,0)</f>
        <v>0</v>
      </c>
      <c r="BF292" s="191">
        <f>IF(N292="snížená",J292,0)</f>
        <v>0</v>
      </c>
      <c r="BG292" s="191">
        <f>IF(N292="zákl. přenesená",J292,0)</f>
        <v>0</v>
      </c>
      <c r="BH292" s="191">
        <f>IF(N292="sníž. přenesená",J292,0)</f>
        <v>0</v>
      </c>
      <c r="BI292" s="191">
        <f>IF(N292="nulová",J292,0)</f>
        <v>0</v>
      </c>
      <c r="BJ292" s="18" t="s">
        <v>89</v>
      </c>
      <c r="BK292" s="191">
        <f>ROUND(I292*H292,2)</f>
        <v>0</v>
      </c>
      <c r="BL292" s="18" t="s">
        <v>296</v>
      </c>
      <c r="BM292" s="190" t="s">
        <v>2130</v>
      </c>
    </row>
    <row r="293" s="2" customFormat="1">
      <c r="A293" s="37"/>
      <c r="B293" s="38"/>
      <c r="C293" s="37"/>
      <c r="D293" s="192" t="s">
        <v>167</v>
      </c>
      <c r="E293" s="37"/>
      <c r="F293" s="193" t="s">
        <v>2131</v>
      </c>
      <c r="G293" s="37"/>
      <c r="H293" s="37"/>
      <c r="I293" s="194"/>
      <c r="J293" s="37"/>
      <c r="K293" s="37"/>
      <c r="L293" s="38"/>
      <c r="M293" s="195"/>
      <c r="N293" s="196"/>
      <c r="O293" s="76"/>
      <c r="P293" s="76"/>
      <c r="Q293" s="76"/>
      <c r="R293" s="76"/>
      <c r="S293" s="76"/>
      <c r="T293" s="77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8" t="s">
        <v>167</v>
      </c>
      <c r="AU293" s="18" t="s">
        <v>91</v>
      </c>
    </row>
    <row r="294" s="2" customFormat="1" ht="16.5" customHeight="1">
      <c r="A294" s="37"/>
      <c r="B294" s="178"/>
      <c r="C294" s="179" t="s">
        <v>737</v>
      </c>
      <c r="D294" s="179" t="s">
        <v>162</v>
      </c>
      <c r="E294" s="180" t="s">
        <v>2132</v>
      </c>
      <c r="F294" s="181" t="s">
        <v>2133</v>
      </c>
      <c r="G294" s="182" t="s">
        <v>220</v>
      </c>
      <c r="H294" s="183">
        <v>2</v>
      </c>
      <c r="I294" s="184"/>
      <c r="J294" s="185">
        <f>ROUND(I294*H294,2)</f>
        <v>0</v>
      </c>
      <c r="K294" s="181" t="s">
        <v>245</v>
      </c>
      <c r="L294" s="38"/>
      <c r="M294" s="186" t="s">
        <v>1</v>
      </c>
      <c r="N294" s="187" t="s">
        <v>47</v>
      </c>
      <c r="O294" s="76"/>
      <c r="P294" s="188">
        <f>O294*H294</f>
        <v>0</v>
      </c>
      <c r="Q294" s="188">
        <v>0.00056999999999999998</v>
      </c>
      <c r="R294" s="188">
        <f>Q294*H294</f>
        <v>0.00114</v>
      </c>
      <c r="S294" s="188">
        <v>0</v>
      </c>
      <c r="T294" s="189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190" t="s">
        <v>296</v>
      </c>
      <c r="AT294" s="190" t="s">
        <v>162</v>
      </c>
      <c r="AU294" s="190" t="s">
        <v>91</v>
      </c>
      <c r="AY294" s="18" t="s">
        <v>160</v>
      </c>
      <c r="BE294" s="191">
        <f>IF(N294="základní",J294,0)</f>
        <v>0</v>
      </c>
      <c r="BF294" s="191">
        <f>IF(N294="snížená",J294,0)</f>
        <v>0</v>
      </c>
      <c r="BG294" s="191">
        <f>IF(N294="zákl. přenesená",J294,0)</f>
        <v>0</v>
      </c>
      <c r="BH294" s="191">
        <f>IF(N294="sníž. přenesená",J294,0)</f>
        <v>0</v>
      </c>
      <c r="BI294" s="191">
        <f>IF(N294="nulová",J294,0)</f>
        <v>0</v>
      </c>
      <c r="BJ294" s="18" t="s">
        <v>89</v>
      </c>
      <c r="BK294" s="191">
        <f>ROUND(I294*H294,2)</f>
        <v>0</v>
      </c>
      <c r="BL294" s="18" t="s">
        <v>296</v>
      </c>
      <c r="BM294" s="190" t="s">
        <v>2134</v>
      </c>
    </row>
    <row r="295" s="2" customFormat="1">
      <c r="A295" s="37"/>
      <c r="B295" s="38"/>
      <c r="C295" s="37"/>
      <c r="D295" s="192" t="s">
        <v>167</v>
      </c>
      <c r="E295" s="37"/>
      <c r="F295" s="193" t="s">
        <v>2135</v>
      </c>
      <c r="G295" s="37"/>
      <c r="H295" s="37"/>
      <c r="I295" s="194"/>
      <c r="J295" s="37"/>
      <c r="K295" s="37"/>
      <c r="L295" s="38"/>
      <c r="M295" s="195"/>
      <c r="N295" s="196"/>
      <c r="O295" s="76"/>
      <c r="P295" s="76"/>
      <c r="Q295" s="76"/>
      <c r="R295" s="76"/>
      <c r="S295" s="76"/>
      <c r="T295" s="77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8" t="s">
        <v>167</v>
      </c>
      <c r="AU295" s="18" t="s">
        <v>91</v>
      </c>
    </row>
    <row r="296" s="2" customFormat="1" ht="24.15" customHeight="1">
      <c r="A296" s="37"/>
      <c r="B296" s="178"/>
      <c r="C296" s="179" t="s">
        <v>493</v>
      </c>
      <c r="D296" s="179" t="s">
        <v>162</v>
      </c>
      <c r="E296" s="180" t="s">
        <v>2136</v>
      </c>
      <c r="F296" s="181" t="s">
        <v>2137</v>
      </c>
      <c r="G296" s="182" t="s">
        <v>295</v>
      </c>
      <c r="H296" s="183">
        <v>5</v>
      </c>
      <c r="I296" s="184"/>
      <c r="J296" s="185">
        <f>ROUND(I296*H296,2)</f>
        <v>0</v>
      </c>
      <c r="K296" s="181" t="s">
        <v>245</v>
      </c>
      <c r="L296" s="38"/>
      <c r="M296" s="186" t="s">
        <v>1</v>
      </c>
      <c r="N296" s="187" t="s">
        <v>47</v>
      </c>
      <c r="O296" s="76"/>
      <c r="P296" s="188">
        <f>O296*H296</f>
        <v>0</v>
      </c>
      <c r="Q296" s="188">
        <v>0.00022000000000000001</v>
      </c>
      <c r="R296" s="188">
        <f>Q296*H296</f>
        <v>0.0011000000000000001</v>
      </c>
      <c r="S296" s="188">
        <v>0</v>
      </c>
      <c r="T296" s="189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190" t="s">
        <v>296</v>
      </c>
      <c r="AT296" s="190" t="s">
        <v>162</v>
      </c>
      <c r="AU296" s="190" t="s">
        <v>91</v>
      </c>
      <c r="AY296" s="18" t="s">
        <v>160</v>
      </c>
      <c r="BE296" s="191">
        <f>IF(N296="základní",J296,0)</f>
        <v>0</v>
      </c>
      <c r="BF296" s="191">
        <f>IF(N296="snížená",J296,0)</f>
        <v>0</v>
      </c>
      <c r="BG296" s="191">
        <f>IF(N296="zákl. přenesená",J296,0)</f>
        <v>0</v>
      </c>
      <c r="BH296" s="191">
        <f>IF(N296="sníž. přenesená",J296,0)</f>
        <v>0</v>
      </c>
      <c r="BI296" s="191">
        <f>IF(N296="nulová",J296,0)</f>
        <v>0</v>
      </c>
      <c r="BJ296" s="18" t="s">
        <v>89</v>
      </c>
      <c r="BK296" s="191">
        <f>ROUND(I296*H296,2)</f>
        <v>0</v>
      </c>
      <c r="BL296" s="18" t="s">
        <v>296</v>
      </c>
      <c r="BM296" s="190" t="s">
        <v>2138</v>
      </c>
    </row>
    <row r="297" s="2" customFormat="1">
      <c r="A297" s="37"/>
      <c r="B297" s="38"/>
      <c r="C297" s="37"/>
      <c r="D297" s="192" t="s">
        <v>167</v>
      </c>
      <c r="E297" s="37"/>
      <c r="F297" s="193" t="s">
        <v>2139</v>
      </c>
      <c r="G297" s="37"/>
      <c r="H297" s="37"/>
      <c r="I297" s="194"/>
      <c r="J297" s="37"/>
      <c r="K297" s="37"/>
      <c r="L297" s="38"/>
      <c r="M297" s="195"/>
      <c r="N297" s="196"/>
      <c r="O297" s="76"/>
      <c r="P297" s="76"/>
      <c r="Q297" s="76"/>
      <c r="R297" s="76"/>
      <c r="S297" s="76"/>
      <c r="T297" s="77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8" t="s">
        <v>167</v>
      </c>
      <c r="AU297" s="18" t="s">
        <v>91</v>
      </c>
    </row>
    <row r="298" s="13" customFormat="1">
      <c r="A298" s="13"/>
      <c r="B298" s="201"/>
      <c r="C298" s="13"/>
      <c r="D298" s="192" t="s">
        <v>248</v>
      </c>
      <c r="E298" s="202" t="s">
        <v>1</v>
      </c>
      <c r="F298" s="203" t="s">
        <v>2140</v>
      </c>
      <c r="G298" s="13"/>
      <c r="H298" s="204">
        <v>5</v>
      </c>
      <c r="I298" s="205"/>
      <c r="J298" s="13"/>
      <c r="K298" s="13"/>
      <c r="L298" s="201"/>
      <c r="M298" s="206"/>
      <c r="N298" s="207"/>
      <c r="O298" s="207"/>
      <c r="P298" s="207"/>
      <c r="Q298" s="207"/>
      <c r="R298" s="207"/>
      <c r="S298" s="207"/>
      <c r="T298" s="20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02" t="s">
        <v>248</v>
      </c>
      <c r="AU298" s="202" t="s">
        <v>91</v>
      </c>
      <c r="AV298" s="13" t="s">
        <v>91</v>
      </c>
      <c r="AW298" s="13" t="s">
        <v>37</v>
      </c>
      <c r="AX298" s="13" t="s">
        <v>89</v>
      </c>
      <c r="AY298" s="202" t="s">
        <v>160</v>
      </c>
    </row>
    <row r="299" s="2" customFormat="1" ht="24.15" customHeight="1">
      <c r="A299" s="37"/>
      <c r="B299" s="178"/>
      <c r="C299" s="179" t="s">
        <v>749</v>
      </c>
      <c r="D299" s="179" t="s">
        <v>162</v>
      </c>
      <c r="E299" s="180" t="s">
        <v>2141</v>
      </c>
      <c r="F299" s="181" t="s">
        <v>2142</v>
      </c>
      <c r="G299" s="182" t="s">
        <v>295</v>
      </c>
      <c r="H299" s="183">
        <v>2</v>
      </c>
      <c r="I299" s="184"/>
      <c r="J299" s="185">
        <f>ROUND(I299*H299,2)</f>
        <v>0</v>
      </c>
      <c r="K299" s="181" t="s">
        <v>245</v>
      </c>
      <c r="L299" s="38"/>
      <c r="M299" s="186" t="s">
        <v>1</v>
      </c>
      <c r="N299" s="187" t="s">
        <v>47</v>
      </c>
      <c r="O299" s="76"/>
      <c r="P299" s="188">
        <f>O299*H299</f>
        <v>0</v>
      </c>
      <c r="Q299" s="188">
        <v>0.00027</v>
      </c>
      <c r="R299" s="188">
        <f>Q299*H299</f>
        <v>0.00054000000000000001</v>
      </c>
      <c r="S299" s="188">
        <v>0</v>
      </c>
      <c r="T299" s="189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190" t="s">
        <v>296</v>
      </c>
      <c r="AT299" s="190" t="s">
        <v>162</v>
      </c>
      <c r="AU299" s="190" t="s">
        <v>91</v>
      </c>
      <c r="AY299" s="18" t="s">
        <v>160</v>
      </c>
      <c r="BE299" s="191">
        <f>IF(N299="základní",J299,0)</f>
        <v>0</v>
      </c>
      <c r="BF299" s="191">
        <f>IF(N299="snížená",J299,0)</f>
        <v>0</v>
      </c>
      <c r="BG299" s="191">
        <f>IF(N299="zákl. přenesená",J299,0)</f>
        <v>0</v>
      </c>
      <c r="BH299" s="191">
        <f>IF(N299="sníž. přenesená",J299,0)</f>
        <v>0</v>
      </c>
      <c r="BI299" s="191">
        <f>IF(N299="nulová",J299,0)</f>
        <v>0</v>
      </c>
      <c r="BJ299" s="18" t="s">
        <v>89</v>
      </c>
      <c r="BK299" s="191">
        <f>ROUND(I299*H299,2)</f>
        <v>0</v>
      </c>
      <c r="BL299" s="18" t="s">
        <v>296</v>
      </c>
      <c r="BM299" s="190" t="s">
        <v>2143</v>
      </c>
    </row>
    <row r="300" s="2" customFormat="1">
      <c r="A300" s="37"/>
      <c r="B300" s="38"/>
      <c r="C300" s="37"/>
      <c r="D300" s="192" t="s">
        <v>167</v>
      </c>
      <c r="E300" s="37"/>
      <c r="F300" s="193" t="s">
        <v>2144</v>
      </c>
      <c r="G300" s="37"/>
      <c r="H300" s="37"/>
      <c r="I300" s="194"/>
      <c r="J300" s="37"/>
      <c r="K300" s="37"/>
      <c r="L300" s="38"/>
      <c r="M300" s="195"/>
      <c r="N300" s="196"/>
      <c r="O300" s="76"/>
      <c r="P300" s="76"/>
      <c r="Q300" s="76"/>
      <c r="R300" s="76"/>
      <c r="S300" s="76"/>
      <c r="T300" s="77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8" t="s">
        <v>167</v>
      </c>
      <c r="AU300" s="18" t="s">
        <v>91</v>
      </c>
    </row>
    <row r="301" s="13" customFormat="1">
      <c r="A301" s="13"/>
      <c r="B301" s="201"/>
      <c r="C301" s="13"/>
      <c r="D301" s="192" t="s">
        <v>248</v>
      </c>
      <c r="E301" s="202" t="s">
        <v>1</v>
      </c>
      <c r="F301" s="203" t="s">
        <v>1033</v>
      </c>
      <c r="G301" s="13"/>
      <c r="H301" s="204">
        <v>2</v>
      </c>
      <c r="I301" s="205"/>
      <c r="J301" s="13"/>
      <c r="K301" s="13"/>
      <c r="L301" s="201"/>
      <c r="M301" s="206"/>
      <c r="N301" s="207"/>
      <c r="O301" s="207"/>
      <c r="P301" s="207"/>
      <c r="Q301" s="207"/>
      <c r="R301" s="207"/>
      <c r="S301" s="207"/>
      <c r="T301" s="20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02" t="s">
        <v>248</v>
      </c>
      <c r="AU301" s="202" t="s">
        <v>91</v>
      </c>
      <c r="AV301" s="13" t="s">
        <v>91</v>
      </c>
      <c r="AW301" s="13" t="s">
        <v>37</v>
      </c>
      <c r="AX301" s="13" t="s">
        <v>89</v>
      </c>
      <c r="AY301" s="202" t="s">
        <v>160</v>
      </c>
    </row>
    <row r="302" s="2" customFormat="1" ht="24.15" customHeight="1">
      <c r="A302" s="37"/>
      <c r="B302" s="178"/>
      <c r="C302" s="179" t="s">
        <v>519</v>
      </c>
      <c r="D302" s="179" t="s">
        <v>162</v>
      </c>
      <c r="E302" s="180" t="s">
        <v>2145</v>
      </c>
      <c r="F302" s="181" t="s">
        <v>2146</v>
      </c>
      <c r="G302" s="182" t="s">
        <v>295</v>
      </c>
      <c r="H302" s="183">
        <v>2</v>
      </c>
      <c r="I302" s="184"/>
      <c r="J302" s="185">
        <f>ROUND(I302*H302,2)</f>
        <v>0</v>
      </c>
      <c r="K302" s="181" t="s">
        <v>245</v>
      </c>
      <c r="L302" s="38"/>
      <c r="M302" s="186" t="s">
        <v>1</v>
      </c>
      <c r="N302" s="187" t="s">
        <v>47</v>
      </c>
      <c r="O302" s="76"/>
      <c r="P302" s="188">
        <f>O302*H302</f>
        <v>0</v>
      </c>
      <c r="Q302" s="188">
        <v>0.00017000000000000001</v>
      </c>
      <c r="R302" s="188">
        <f>Q302*H302</f>
        <v>0.00034000000000000002</v>
      </c>
      <c r="S302" s="188">
        <v>0</v>
      </c>
      <c r="T302" s="189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190" t="s">
        <v>296</v>
      </c>
      <c r="AT302" s="190" t="s">
        <v>162</v>
      </c>
      <c r="AU302" s="190" t="s">
        <v>91</v>
      </c>
      <c r="AY302" s="18" t="s">
        <v>160</v>
      </c>
      <c r="BE302" s="191">
        <f>IF(N302="základní",J302,0)</f>
        <v>0</v>
      </c>
      <c r="BF302" s="191">
        <f>IF(N302="snížená",J302,0)</f>
        <v>0</v>
      </c>
      <c r="BG302" s="191">
        <f>IF(N302="zákl. přenesená",J302,0)</f>
        <v>0</v>
      </c>
      <c r="BH302" s="191">
        <f>IF(N302="sníž. přenesená",J302,0)</f>
        <v>0</v>
      </c>
      <c r="BI302" s="191">
        <f>IF(N302="nulová",J302,0)</f>
        <v>0</v>
      </c>
      <c r="BJ302" s="18" t="s">
        <v>89</v>
      </c>
      <c r="BK302" s="191">
        <f>ROUND(I302*H302,2)</f>
        <v>0</v>
      </c>
      <c r="BL302" s="18" t="s">
        <v>296</v>
      </c>
      <c r="BM302" s="190" t="s">
        <v>2147</v>
      </c>
    </row>
    <row r="303" s="2" customFormat="1">
      <c r="A303" s="37"/>
      <c r="B303" s="38"/>
      <c r="C303" s="37"/>
      <c r="D303" s="192" t="s">
        <v>167</v>
      </c>
      <c r="E303" s="37"/>
      <c r="F303" s="193" t="s">
        <v>2148</v>
      </c>
      <c r="G303" s="37"/>
      <c r="H303" s="37"/>
      <c r="I303" s="194"/>
      <c r="J303" s="37"/>
      <c r="K303" s="37"/>
      <c r="L303" s="38"/>
      <c r="M303" s="195"/>
      <c r="N303" s="196"/>
      <c r="O303" s="76"/>
      <c r="P303" s="76"/>
      <c r="Q303" s="76"/>
      <c r="R303" s="76"/>
      <c r="S303" s="76"/>
      <c r="T303" s="77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8" t="s">
        <v>167</v>
      </c>
      <c r="AU303" s="18" t="s">
        <v>91</v>
      </c>
    </row>
    <row r="304" s="13" customFormat="1">
      <c r="A304" s="13"/>
      <c r="B304" s="201"/>
      <c r="C304" s="13"/>
      <c r="D304" s="192" t="s">
        <v>248</v>
      </c>
      <c r="E304" s="202" t="s">
        <v>1</v>
      </c>
      <c r="F304" s="203" t="s">
        <v>1033</v>
      </c>
      <c r="G304" s="13"/>
      <c r="H304" s="204">
        <v>2</v>
      </c>
      <c r="I304" s="205"/>
      <c r="J304" s="13"/>
      <c r="K304" s="13"/>
      <c r="L304" s="201"/>
      <c r="M304" s="206"/>
      <c r="N304" s="207"/>
      <c r="O304" s="207"/>
      <c r="P304" s="207"/>
      <c r="Q304" s="207"/>
      <c r="R304" s="207"/>
      <c r="S304" s="207"/>
      <c r="T304" s="20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02" t="s">
        <v>248</v>
      </c>
      <c r="AU304" s="202" t="s">
        <v>91</v>
      </c>
      <c r="AV304" s="13" t="s">
        <v>91</v>
      </c>
      <c r="AW304" s="13" t="s">
        <v>37</v>
      </c>
      <c r="AX304" s="13" t="s">
        <v>89</v>
      </c>
      <c r="AY304" s="202" t="s">
        <v>160</v>
      </c>
    </row>
    <row r="305" s="2" customFormat="1" ht="24.15" customHeight="1">
      <c r="A305" s="37"/>
      <c r="B305" s="178"/>
      <c r="C305" s="179" t="s">
        <v>543</v>
      </c>
      <c r="D305" s="179" t="s">
        <v>162</v>
      </c>
      <c r="E305" s="180" t="s">
        <v>2149</v>
      </c>
      <c r="F305" s="181" t="s">
        <v>2150</v>
      </c>
      <c r="G305" s="182" t="s">
        <v>295</v>
      </c>
      <c r="H305" s="183">
        <v>3</v>
      </c>
      <c r="I305" s="184"/>
      <c r="J305" s="185">
        <f>ROUND(I305*H305,2)</f>
        <v>0</v>
      </c>
      <c r="K305" s="181" t="s">
        <v>245</v>
      </c>
      <c r="L305" s="38"/>
      <c r="M305" s="186" t="s">
        <v>1</v>
      </c>
      <c r="N305" s="187" t="s">
        <v>47</v>
      </c>
      <c r="O305" s="76"/>
      <c r="P305" s="188">
        <f>O305*H305</f>
        <v>0</v>
      </c>
      <c r="Q305" s="188">
        <v>0.00081999999999999998</v>
      </c>
      <c r="R305" s="188">
        <f>Q305*H305</f>
        <v>0.0024599999999999999</v>
      </c>
      <c r="S305" s="188">
        <v>0</v>
      </c>
      <c r="T305" s="189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190" t="s">
        <v>296</v>
      </c>
      <c r="AT305" s="190" t="s">
        <v>162</v>
      </c>
      <c r="AU305" s="190" t="s">
        <v>91</v>
      </c>
      <c r="AY305" s="18" t="s">
        <v>160</v>
      </c>
      <c r="BE305" s="191">
        <f>IF(N305="základní",J305,0)</f>
        <v>0</v>
      </c>
      <c r="BF305" s="191">
        <f>IF(N305="snížená",J305,0)</f>
        <v>0</v>
      </c>
      <c r="BG305" s="191">
        <f>IF(N305="zákl. přenesená",J305,0)</f>
        <v>0</v>
      </c>
      <c r="BH305" s="191">
        <f>IF(N305="sníž. přenesená",J305,0)</f>
        <v>0</v>
      </c>
      <c r="BI305" s="191">
        <f>IF(N305="nulová",J305,0)</f>
        <v>0</v>
      </c>
      <c r="BJ305" s="18" t="s">
        <v>89</v>
      </c>
      <c r="BK305" s="191">
        <f>ROUND(I305*H305,2)</f>
        <v>0</v>
      </c>
      <c r="BL305" s="18" t="s">
        <v>296</v>
      </c>
      <c r="BM305" s="190" t="s">
        <v>2151</v>
      </c>
    </row>
    <row r="306" s="2" customFormat="1">
      <c r="A306" s="37"/>
      <c r="B306" s="38"/>
      <c r="C306" s="37"/>
      <c r="D306" s="192" t="s">
        <v>167</v>
      </c>
      <c r="E306" s="37"/>
      <c r="F306" s="193" t="s">
        <v>2152</v>
      </c>
      <c r="G306" s="37"/>
      <c r="H306" s="37"/>
      <c r="I306" s="194"/>
      <c r="J306" s="37"/>
      <c r="K306" s="37"/>
      <c r="L306" s="38"/>
      <c r="M306" s="195"/>
      <c r="N306" s="196"/>
      <c r="O306" s="76"/>
      <c r="P306" s="76"/>
      <c r="Q306" s="76"/>
      <c r="R306" s="76"/>
      <c r="S306" s="76"/>
      <c r="T306" s="77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8" t="s">
        <v>167</v>
      </c>
      <c r="AU306" s="18" t="s">
        <v>91</v>
      </c>
    </row>
    <row r="307" s="13" customFormat="1">
      <c r="A307" s="13"/>
      <c r="B307" s="201"/>
      <c r="C307" s="13"/>
      <c r="D307" s="192" t="s">
        <v>248</v>
      </c>
      <c r="E307" s="202" t="s">
        <v>1</v>
      </c>
      <c r="F307" s="203" t="s">
        <v>2153</v>
      </c>
      <c r="G307" s="13"/>
      <c r="H307" s="204">
        <v>3</v>
      </c>
      <c r="I307" s="205"/>
      <c r="J307" s="13"/>
      <c r="K307" s="13"/>
      <c r="L307" s="201"/>
      <c r="M307" s="206"/>
      <c r="N307" s="207"/>
      <c r="O307" s="207"/>
      <c r="P307" s="207"/>
      <c r="Q307" s="207"/>
      <c r="R307" s="207"/>
      <c r="S307" s="207"/>
      <c r="T307" s="20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02" t="s">
        <v>248</v>
      </c>
      <c r="AU307" s="202" t="s">
        <v>91</v>
      </c>
      <c r="AV307" s="13" t="s">
        <v>91</v>
      </c>
      <c r="AW307" s="13" t="s">
        <v>37</v>
      </c>
      <c r="AX307" s="13" t="s">
        <v>89</v>
      </c>
      <c r="AY307" s="202" t="s">
        <v>160</v>
      </c>
    </row>
    <row r="308" s="2" customFormat="1" ht="24.15" customHeight="1">
      <c r="A308" s="37"/>
      <c r="B308" s="178"/>
      <c r="C308" s="179" t="s">
        <v>762</v>
      </c>
      <c r="D308" s="179" t="s">
        <v>162</v>
      </c>
      <c r="E308" s="180" t="s">
        <v>2154</v>
      </c>
      <c r="F308" s="181" t="s">
        <v>2155</v>
      </c>
      <c r="G308" s="182" t="s">
        <v>295</v>
      </c>
      <c r="H308" s="183">
        <v>4</v>
      </c>
      <c r="I308" s="184"/>
      <c r="J308" s="185">
        <f>ROUND(I308*H308,2)</f>
        <v>0</v>
      </c>
      <c r="K308" s="181" t="s">
        <v>245</v>
      </c>
      <c r="L308" s="38"/>
      <c r="M308" s="186" t="s">
        <v>1</v>
      </c>
      <c r="N308" s="187" t="s">
        <v>47</v>
      </c>
      <c r="O308" s="76"/>
      <c r="P308" s="188">
        <f>O308*H308</f>
        <v>0</v>
      </c>
      <c r="Q308" s="188">
        <v>0.00012</v>
      </c>
      <c r="R308" s="188">
        <f>Q308*H308</f>
        <v>0.00048000000000000001</v>
      </c>
      <c r="S308" s="188">
        <v>0</v>
      </c>
      <c r="T308" s="189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190" t="s">
        <v>296</v>
      </c>
      <c r="AT308" s="190" t="s">
        <v>162</v>
      </c>
      <c r="AU308" s="190" t="s">
        <v>91</v>
      </c>
      <c r="AY308" s="18" t="s">
        <v>160</v>
      </c>
      <c r="BE308" s="191">
        <f>IF(N308="základní",J308,0)</f>
        <v>0</v>
      </c>
      <c r="BF308" s="191">
        <f>IF(N308="snížená",J308,0)</f>
        <v>0</v>
      </c>
      <c r="BG308" s="191">
        <f>IF(N308="zákl. přenesená",J308,0)</f>
        <v>0</v>
      </c>
      <c r="BH308" s="191">
        <f>IF(N308="sníž. přenesená",J308,0)</f>
        <v>0</v>
      </c>
      <c r="BI308" s="191">
        <f>IF(N308="nulová",J308,0)</f>
        <v>0</v>
      </c>
      <c r="BJ308" s="18" t="s">
        <v>89</v>
      </c>
      <c r="BK308" s="191">
        <f>ROUND(I308*H308,2)</f>
        <v>0</v>
      </c>
      <c r="BL308" s="18" t="s">
        <v>296</v>
      </c>
      <c r="BM308" s="190" t="s">
        <v>2156</v>
      </c>
    </row>
    <row r="309" s="2" customFormat="1">
      <c r="A309" s="37"/>
      <c r="B309" s="38"/>
      <c r="C309" s="37"/>
      <c r="D309" s="192" t="s">
        <v>167</v>
      </c>
      <c r="E309" s="37"/>
      <c r="F309" s="193" t="s">
        <v>2157</v>
      </c>
      <c r="G309" s="37"/>
      <c r="H309" s="37"/>
      <c r="I309" s="194"/>
      <c r="J309" s="37"/>
      <c r="K309" s="37"/>
      <c r="L309" s="38"/>
      <c r="M309" s="195"/>
      <c r="N309" s="196"/>
      <c r="O309" s="76"/>
      <c r="P309" s="76"/>
      <c r="Q309" s="76"/>
      <c r="R309" s="76"/>
      <c r="S309" s="76"/>
      <c r="T309" s="77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8" t="s">
        <v>167</v>
      </c>
      <c r="AU309" s="18" t="s">
        <v>91</v>
      </c>
    </row>
    <row r="310" s="2" customFormat="1" ht="21.75" customHeight="1">
      <c r="A310" s="37"/>
      <c r="B310" s="178"/>
      <c r="C310" s="179" t="s">
        <v>767</v>
      </c>
      <c r="D310" s="179" t="s">
        <v>162</v>
      </c>
      <c r="E310" s="180" t="s">
        <v>2158</v>
      </c>
      <c r="F310" s="181" t="s">
        <v>2159</v>
      </c>
      <c r="G310" s="182" t="s">
        <v>295</v>
      </c>
      <c r="H310" s="183">
        <v>1</v>
      </c>
      <c r="I310" s="184"/>
      <c r="J310" s="185">
        <f>ROUND(I310*H310,2)</f>
        <v>0</v>
      </c>
      <c r="K310" s="181" t="s">
        <v>245</v>
      </c>
      <c r="L310" s="38"/>
      <c r="M310" s="186" t="s">
        <v>1</v>
      </c>
      <c r="N310" s="187" t="s">
        <v>47</v>
      </c>
      <c r="O310" s="76"/>
      <c r="P310" s="188">
        <f>O310*H310</f>
        <v>0</v>
      </c>
      <c r="Q310" s="188">
        <v>0.00021000000000000001</v>
      </c>
      <c r="R310" s="188">
        <f>Q310*H310</f>
        <v>0.00021000000000000001</v>
      </c>
      <c r="S310" s="188">
        <v>0</v>
      </c>
      <c r="T310" s="189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190" t="s">
        <v>296</v>
      </c>
      <c r="AT310" s="190" t="s">
        <v>162</v>
      </c>
      <c r="AU310" s="190" t="s">
        <v>91</v>
      </c>
      <c r="AY310" s="18" t="s">
        <v>160</v>
      </c>
      <c r="BE310" s="191">
        <f>IF(N310="základní",J310,0)</f>
        <v>0</v>
      </c>
      <c r="BF310" s="191">
        <f>IF(N310="snížená",J310,0)</f>
        <v>0</v>
      </c>
      <c r="BG310" s="191">
        <f>IF(N310="zákl. přenesená",J310,0)</f>
        <v>0</v>
      </c>
      <c r="BH310" s="191">
        <f>IF(N310="sníž. přenesená",J310,0)</f>
        <v>0</v>
      </c>
      <c r="BI310" s="191">
        <f>IF(N310="nulová",J310,0)</f>
        <v>0</v>
      </c>
      <c r="BJ310" s="18" t="s">
        <v>89</v>
      </c>
      <c r="BK310" s="191">
        <f>ROUND(I310*H310,2)</f>
        <v>0</v>
      </c>
      <c r="BL310" s="18" t="s">
        <v>296</v>
      </c>
      <c r="BM310" s="190" t="s">
        <v>2160</v>
      </c>
    </row>
    <row r="311" s="2" customFormat="1">
      <c r="A311" s="37"/>
      <c r="B311" s="38"/>
      <c r="C311" s="37"/>
      <c r="D311" s="192" t="s">
        <v>167</v>
      </c>
      <c r="E311" s="37"/>
      <c r="F311" s="193" t="s">
        <v>2161</v>
      </c>
      <c r="G311" s="37"/>
      <c r="H311" s="37"/>
      <c r="I311" s="194"/>
      <c r="J311" s="37"/>
      <c r="K311" s="37"/>
      <c r="L311" s="38"/>
      <c r="M311" s="195"/>
      <c r="N311" s="196"/>
      <c r="O311" s="76"/>
      <c r="P311" s="76"/>
      <c r="Q311" s="76"/>
      <c r="R311" s="76"/>
      <c r="S311" s="76"/>
      <c r="T311" s="77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8" t="s">
        <v>167</v>
      </c>
      <c r="AU311" s="18" t="s">
        <v>91</v>
      </c>
    </row>
    <row r="312" s="13" customFormat="1">
      <c r="A312" s="13"/>
      <c r="B312" s="201"/>
      <c r="C312" s="13"/>
      <c r="D312" s="192" t="s">
        <v>248</v>
      </c>
      <c r="E312" s="202" t="s">
        <v>1</v>
      </c>
      <c r="F312" s="203" t="s">
        <v>89</v>
      </c>
      <c r="G312" s="13"/>
      <c r="H312" s="204">
        <v>1</v>
      </c>
      <c r="I312" s="205"/>
      <c r="J312" s="13"/>
      <c r="K312" s="13"/>
      <c r="L312" s="201"/>
      <c r="M312" s="206"/>
      <c r="N312" s="207"/>
      <c r="O312" s="207"/>
      <c r="P312" s="207"/>
      <c r="Q312" s="207"/>
      <c r="R312" s="207"/>
      <c r="S312" s="207"/>
      <c r="T312" s="20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02" t="s">
        <v>248</v>
      </c>
      <c r="AU312" s="202" t="s">
        <v>91</v>
      </c>
      <c r="AV312" s="13" t="s">
        <v>91</v>
      </c>
      <c r="AW312" s="13" t="s">
        <v>37</v>
      </c>
      <c r="AX312" s="13" t="s">
        <v>89</v>
      </c>
      <c r="AY312" s="202" t="s">
        <v>160</v>
      </c>
    </row>
    <row r="313" s="2" customFormat="1" ht="21.75" customHeight="1">
      <c r="A313" s="37"/>
      <c r="B313" s="178"/>
      <c r="C313" s="179" t="s">
        <v>774</v>
      </c>
      <c r="D313" s="179" t="s">
        <v>162</v>
      </c>
      <c r="E313" s="180" t="s">
        <v>2162</v>
      </c>
      <c r="F313" s="181" t="s">
        <v>2163</v>
      </c>
      <c r="G313" s="182" t="s">
        <v>295</v>
      </c>
      <c r="H313" s="183">
        <v>5</v>
      </c>
      <c r="I313" s="184"/>
      <c r="J313" s="185">
        <f>ROUND(I313*H313,2)</f>
        <v>0</v>
      </c>
      <c r="K313" s="181" t="s">
        <v>245</v>
      </c>
      <c r="L313" s="38"/>
      <c r="M313" s="186" t="s">
        <v>1</v>
      </c>
      <c r="N313" s="187" t="s">
        <v>47</v>
      </c>
      <c r="O313" s="76"/>
      <c r="P313" s="188">
        <f>O313*H313</f>
        <v>0</v>
      </c>
      <c r="Q313" s="188">
        <v>0.00034000000000000002</v>
      </c>
      <c r="R313" s="188">
        <f>Q313*H313</f>
        <v>0.0017000000000000001</v>
      </c>
      <c r="S313" s="188">
        <v>0</v>
      </c>
      <c r="T313" s="189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190" t="s">
        <v>296</v>
      </c>
      <c r="AT313" s="190" t="s">
        <v>162</v>
      </c>
      <c r="AU313" s="190" t="s">
        <v>91</v>
      </c>
      <c r="AY313" s="18" t="s">
        <v>160</v>
      </c>
      <c r="BE313" s="191">
        <f>IF(N313="základní",J313,0)</f>
        <v>0</v>
      </c>
      <c r="BF313" s="191">
        <f>IF(N313="snížená",J313,0)</f>
        <v>0</v>
      </c>
      <c r="BG313" s="191">
        <f>IF(N313="zákl. přenesená",J313,0)</f>
        <v>0</v>
      </c>
      <c r="BH313" s="191">
        <f>IF(N313="sníž. přenesená",J313,0)</f>
        <v>0</v>
      </c>
      <c r="BI313" s="191">
        <f>IF(N313="nulová",J313,0)</f>
        <v>0</v>
      </c>
      <c r="BJ313" s="18" t="s">
        <v>89</v>
      </c>
      <c r="BK313" s="191">
        <f>ROUND(I313*H313,2)</f>
        <v>0</v>
      </c>
      <c r="BL313" s="18" t="s">
        <v>296</v>
      </c>
      <c r="BM313" s="190" t="s">
        <v>2164</v>
      </c>
    </row>
    <row r="314" s="2" customFormat="1">
      <c r="A314" s="37"/>
      <c r="B314" s="38"/>
      <c r="C314" s="37"/>
      <c r="D314" s="192" t="s">
        <v>167</v>
      </c>
      <c r="E314" s="37"/>
      <c r="F314" s="193" t="s">
        <v>2165</v>
      </c>
      <c r="G314" s="37"/>
      <c r="H314" s="37"/>
      <c r="I314" s="194"/>
      <c r="J314" s="37"/>
      <c r="K314" s="37"/>
      <c r="L314" s="38"/>
      <c r="M314" s="195"/>
      <c r="N314" s="196"/>
      <c r="O314" s="76"/>
      <c r="P314" s="76"/>
      <c r="Q314" s="76"/>
      <c r="R314" s="76"/>
      <c r="S314" s="76"/>
      <c r="T314" s="77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8" t="s">
        <v>167</v>
      </c>
      <c r="AU314" s="18" t="s">
        <v>91</v>
      </c>
    </row>
    <row r="315" s="13" customFormat="1">
      <c r="A315" s="13"/>
      <c r="B315" s="201"/>
      <c r="C315" s="13"/>
      <c r="D315" s="192" t="s">
        <v>248</v>
      </c>
      <c r="E315" s="202" t="s">
        <v>1</v>
      </c>
      <c r="F315" s="203" t="s">
        <v>2140</v>
      </c>
      <c r="G315" s="13"/>
      <c r="H315" s="204">
        <v>5</v>
      </c>
      <c r="I315" s="205"/>
      <c r="J315" s="13"/>
      <c r="K315" s="13"/>
      <c r="L315" s="201"/>
      <c r="M315" s="206"/>
      <c r="N315" s="207"/>
      <c r="O315" s="207"/>
      <c r="P315" s="207"/>
      <c r="Q315" s="207"/>
      <c r="R315" s="207"/>
      <c r="S315" s="207"/>
      <c r="T315" s="20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02" t="s">
        <v>248</v>
      </c>
      <c r="AU315" s="202" t="s">
        <v>91</v>
      </c>
      <c r="AV315" s="13" t="s">
        <v>91</v>
      </c>
      <c r="AW315" s="13" t="s">
        <v>37</v>
      </c>
      <c r="AX315" s="13" t="s">
        <v>89</v>
      </c>
      <c r="AY315" s="202" t="s">
        <v>160</v>
      </c>
    </row>
    <row r="316" s="2" customFormat="1" ht="21.75" customHeight="1">
      <c r="A316" s="37"/>
      <c r="B316" s="178"/>
      <c r="C316" s="179" t="s">
        <v>779</v>
      </c>
      <c r="D316" s="179" t="s">
        <v>162</v>
      </c>
      <c r="E316" s="180" t="s">
        <v>2166</v>
      </c>
      <c r="F316" s="181" t="s">
        <v>2167</v>
      </c>
      <c r="G316" s="182" t="s">
        <v>295</v>
      </c>
      <c r="H316" s="183">
        <v>6</v>
      </c>
      <c r="I316" s="184"/>
      <c r="J316" s="185">
        <f>ROUND(I316*H316,2)</f>
        <v>0</v>
      </c>
      <c r="K316" s="181" t="s">
        <v>245</v>
      </c>
      <c r="L316" s="38"/>
      <c r="M316" s="186" t="s">
        <v>1</v>
      </c>
      <c r="N316" s="187" t="s">
        <v>47</v>
      </c>
      <c r="O316" s="76"/>
      <c r="P316" s="188">
        <f>O316*H316</f>
        <v>0</v>
      </c>
      <c r="Q316" s="188">
        <v>0.00050000000000000001</v>
      </c>
      <c r="R316" s="188">
        <f>Q316*H316</f>
        <v>0.0030000000000000001</v>
      </c>
      <c r="S316" s="188">
        <v>0</v>
      </c>
      <c r="T316" s="189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190" t="s">
        <v>296</v>
      </c>
      <c r="AT316" s="190" t="s">
        <v>162</v>
      </c>
      <c r="AU316" s="190" t="s">
        <v>91</v>
      </c>
      <c r="AY316" s="18" t="s">
        <v>160</v>
      </c>
      <c r="BE316" s="191">
        <f>IF(N316="základní",J316,0)</f>
        <v>0</v>
      </c>
      <c r="BF316" s="191">
        <f>IF(N316="snížená",J316,0)</f>
        <v>0</v>
      </c>
      <c r="BG316" s="191">
        <f>IF(N316="zákl. přenesená",J316,0)</f>
        <v>0</v>
      </c>
      <c r="BH316" s="191">
        <f>IF(N316="sníž. přenesená",J316,0)</f>
        <v>0</v>
      </c>
      <c r="BI316" s="191">
        <f>IF(N316="nulová",J316,0)</f>
        <v>0</v>
      </c>
      <c r="BJ316" s="18" t="s">
        <v>89</v>
      </c>
      <c r="BK316" s="191">
        <f>ROUND(I316*H316,2)</f>
        <v>0</v>
      </c>
      <c r="BL316" s="18" t="s">
        <v>296</v>
      </c>
      <c r="BM316" s="190" t="s">
        <v>2168</v>
      </c>
    </row>
    <row r="317" s="2" customFormat="1">
      <c r="A317" s="37"/>
      <c r="B317" s="38"/>
      <c r="C317" s="37"/>
      <c r="D317" s="192" t="s">
        <v>167</v>
      </c>
      <c r="E317" s="37"/>
      <c r="F317" s="193" t="s">
        <v>2169</v>
      </c>
      <c r="G317" s="37"/>
      <c r="H317" s="37"/>
      <c r="I317" s="194"/>
      <c r="J317" s="37"/>
      <c r="K317" s="37"/>
      <c r="L317" s="38"/>
      <c r="M317" s="195"/>
      <c r="N317" s="196"/>
      <c r="O317" s="76"/>
      <c r="P317" s="76"/>
      <c r="Q317" s="76"/>
      <c r="R317" s="76"/>
      <c r="S317" s="76"/>
      <c r="T317" s="77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8" t="s">
        <v>167</v>
      </c>
      <c r="AU317" s="18" t="s">
        <v>91</v>
      </c>
    </row>
    <row r="318" s="13" customFormat="1">
      <c r="A318" s="13"/>
      <c r="B318" s="201"/>
      <c r="C318" s="13"/>
      <c r="D318" s="192" t="s">
        <v>248</v>
      </c>
      <c r="E318" s="202" t="s">
        <v>1</v>
      </c>
      <c r="F318" s="203" t="s">
        <v>2170</v>
      </c>
      <c r="G318" s="13"/>
      <c r="H318" s="204">
        <v>6</v>
      </c>
      <c r="I318" s="205"/>
      <c r="J318" s="13"/>
      <c r="K318" s="13"/>
      <c r="L318" s="201"/>
      <c r="M318" s="206"/>
      <c r="N318" s="207"/>
      <c r="O318" s="207"/>
      <c r="P318" s="207"/>
      <c r="Q318" s="207"/>
      <c r="R318" s="207"/>
      <c r="S318" s="207"/>
      <c r="T318" s="20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02" t="s">
        <v>248</v>
      </c>
      <c r="AU318" s="202" t="s">
        <v>91</v>
      </c>
      <c r="AV318" s="13" t="s">
        <v>91</v>
      </c>
      <c r="AW318" s="13" t="s">
        <v>37</v>
      </c>
      <c r="AX318" s="13" t="s">
        <v>89</v>
      </c>
      <c r="AY318" s="202" t="s">
        <v>160</v>
      </c>
    </row>
    <row r="319" s="2" customFormat="1" ht="21.75" customHeight="1">
      <c r="A319" s="37"/>
      <c r="B319" s="178"/>
      <c r="C319" s="179" t="s">
        <v>786</v>
      </c>
      <c r="D319" s="179" t="s">
        <v>162</v>
      </c>
      <c r="E319" s="180" t="s">
        <v>2171</v>
      </c>
      <c r="F319" s="181" t="s">
        <v>2172</v>
      </c>
      <c r="G319" s="182" t="s">
        <v>295</v>
      </c>
      <c r="H319" s="183">
        <v>9</v>
      </c>
      <c r="I319" s="184"/>
      <c r="J319" s="185">
        <f>ROUND(I319*H319,2)</f>
        <v>0</v>
      </c>
      <c r="K319" s="181" t="s">
        <v>245</v>
      </c>
      <c r="L319" s="38"/>
      <c r="M319" s="186" t="s">
        <v>1</v>
      </c>
      <c r="N319" s="187" t="s">
        <v>47</v>
      </c>
      <c r="O319" s="76"/>
      <c r="P319" s="188">
        <f>O319*H319</f>
        <v>0</v>
      </c>
      <c r="Q319" s="188">
        <v>0.00069999999999999999</v>
      </c>
      <c r="R319" s="188">
        <f>Q319*H319</f>
        <v>0.0063</v>
      </c>
      <c r="S319" s="188">
        <v>0</v>
      </c>
      <c r="T319" s="189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190" t="s">
        <v>296</v>
      </c>
      <c r="AT319" s="190" t="s">
        <v>162</v>
      </c>
      <c r="AU319" s="190" t="s">
        <v>91</v>
      </c>
      <c r="AY319" s="18" t="s">
        <v>160</v>
      </c>
      <c r="BE319" s="191">
        <f>IF(N319="základní",J319,0)</f>
        <v>0</v>
      </c>
      <c r="BF319" s="191">
        <f>IF(N319="snížená",J319,0)</f>
        <v>0</v>
      </c>
      <c r="BG319" s="191">
        <f>IF(N319="zákl. přenesená",J319,0)</f>
        <v>0</v>
      </c>
      <c r="BH319" s="191">
        <f>IF(N319="sníž. přenesená",J319,0)</f>
        <v>0</v>
      </c>
      <c r="BI319" s="191">
        <f>IF(N319="nulová",J319,0)</f>
        <v>0</v>
      </c>
      <c r="BJ319" s="18" t="s">
        <v>89</v>
      </c>
      <c r="BK319" s="191">
        <f>ROUND(I319*H319,2)</f>
        <v>0</v>
      </c>
      <c r="BL319" s="18" t="s">
        <v>296</v>
      </c>
      <c r="BM319" s="190" t="s">
        <v>2173</v>
      </c>
    </row>
    <row r="320" s="2" customFormat="1">
      <c r="A320" s="37"/>
      <c r="B320" s="38"/>
      <c r="C320" s="37"/>
      <c r="D320" s="192" t="s">
        <v>167</v>
      </c>
      <c r="E320" s="37"/>
      <c r="F320" s="193" t="s">
        <v>2174</v>
      </c>
      <c r="G320" s="37"/>
      <c r="H320" s="37"/>
      <c r="I320" s="194"/>
      <c r="J320" s="37"/>
      <c r="K320" s="37"/>
      <c r="L320" s="38"/>
      <c r="M320" s="195"/>
      <c r="N320" s="196"/>
      <c r="O320" s="76"/>
      <c r="P320" s="76"/>
      <c r="Q320" s="76"/>
      <c r="R320" s="76"/>
      <c r="S320" s="76"/>
      <c r="T320" s="77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8" t="s">
        <v>167</v>
      </c>
      <c r="AU320" s="18" t="s">
        <v>91</v>
      </c>
    </row>
    <row r="321" s="13" customFormat="1">
      <c r="A321" s="13"/>
      <c r="B321" s="201"/>
      <c r="C321" s="13"/>
      <c r="D321" s="192" t="s">
        <v>248</v>
      </c>
      <c r="E321" s="202" t="s">
        <v>1</v>
      </c>
      <c r="F321" s="203" t="s">
        <v>2175</v>
      </c>
      <c r="G321" s="13"/>
      <c r="H321" s="204">
        <v>9</v>
      </c>
      <c r="I321" s="205"/>
      <c r="J321" s="13"/>
      <c r="K321" s="13"/>
      <c r="L321" s="201"/>
      <c r="M321" s="206"/>
      <c r="N321" s="207"/>
      <c r="O321" s="207"/>
      <c r="P321" s="207"/>
      <c r="Q321" s="207"/>
      <c r="R321" s="207"/>
      <c r="S321" s="207"/>
      <c r="T321" s="20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02" t="s">
        <v>248</v>
      </c>
      <c r="AU321" s="202" t="s">
        <v>91</v>
      </c>
      <c r="AV321" s="13" t="s">
        <v>91</v>
      </c>
      <c r="AW321" s="13" t="s">
        <v>37</v>
      </c>
      <c r="AX321" s="13" t="s">
        <v>89</v>
      </c>
      <c r="AY321" s="202" t="s">
        <v>160</v>
      </c>
    </row>
    <row r="322" s="2" customFormat="1" ht="21.75" customHeight="1">
      <c r="A322" s="37"/>
      <c r="B322" s="178"/>
      <c r="C322" s="179" t="s">
        <v>1056</v>
      </c>
      <c r="D322" s="179" t="s">
        <v>162</v>
      </c>
      <c r="E322" s="180" t="s">
        <v>2176</v>
      </c>
      <c r="F322" s="181" t="s">
        <v>2177</v>
      </c>
      <c r="G322" s="182" t="s">
        <v>295</v>
      </c>
      <c r="H322" s="183">
        <v>1</v>
      </c>
      <c r="I322" s="184"/>
      <c r="J322" s="185">
        <f>ROUND(I322*H322,2)</f>
        <v>0</v>
      </c>
      <c r="K322" s="181" t="s">
        <v>245</v>
      </c>
      <c r="L322" s="38"/>
      <c r="M322" s="186" t="s">
        <v>1</v>
      </c>
      <c r="N322" s="187" t="s">
        <v>47</v>
      </c>
      <c r="O322" s="76"/>
      <c r="P322" s="188">
        <f>O322*H322</f>
        <v>0</v>
      </c>
      <c r="Q322" s="188">
        <v>0.00031</v>
      </c>
      <c r="R322" s="188">
        <f>Q322*H322</f>
        <v>0.00031</v>
      </c>
      <c r="S322" s="188">
        <v>0</v>
      </c>
      <c r="T322" s="189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190" t="s">
        <v>296</v>
      </c>
      <c r="AT322" s="190" t="s">
        <v>162</v>
      </c>
      <c r="AU322" s="190" t="s">
        <v>91</v>
      </c>
      <c r="AY322" s="18" t="s">
        <v>160</v>
      </c>
      <c r="BE322" s="191">
        <f>IF(N322="základní",J322,0)</f>
        <v>0</v>
      </c>
      <c r="BF322" s="191">
        <f>IF(N322="snížená",J322,0)</f>
        <v>0</v>
      </c>
      <c r="BG322" s="191">
        <f>IF(N322="zákl. přenesená",J322,0)</f>
        <v>0</v>
      </c>
      <c r="BH322" s="191">
        <f>IF(N322="sníž. přenesená",J322,0)</f>
        <v>0</v>
      </c>
      <c r="BI322" s="191">
        <f>IF(N322="nulová",J322,0)</f>
        <v>0</v>
      </c>
      <c r="BJ322" s="18" t="s">
        <v>89</v>
      </c>
      <c r="BK322" s="191">
        <f>ROUND(I322*H322,2)</f>
        <v>0</v>
      </c>
      <c r="BL322" s="18" t="s">
        <v>296</v>
      </c>
      <c r="BM322" s="190" t="s">
        <v>2178</v>
      </c>
    </row>
    <row r="323" s="2" customFormat="1">
      <c r="A323" s="37"/>
      <c r="B323" s="38"/>
      <c r="C323" s="37"/>
      <c r="D323" s="192" t="s">
        <v>167</v>
      </c>
      <c r="E323" s="37"/>
      <c r="F323" s="193" t="s">
        <v>2179</v>
      </c>
      <c r="G323" s="37"/>
      <c r="H323" s="37"/>
      <c r="I323" s="194"/>
      <c r="J323" s="37"/>
      <c r="K323" s="37"/>
      <c r="L323" s="38"/>
      <c r="M323" s="195"/>
      <c r="N323" s="196"/>
      <c r="O323" s="76"/>
      <c r="P323" s="76"/>
      <c r="Q323" s="76"/>
      <c r="R323" s="76"/>
      <c r="S323" s="76"/>
      <c r="T323" s="77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8" t="s">
        <v>167</v>
      </c>
      <c r="AU323" s="18" t="s">
        <v>91</v>
      </c>
    </row>
    <row r="324" s="2" customFormat="1" ht="21.75" customHeight="1">
      <c r="A324" s="37"/>
      <c r="B324" s="178"/>
      <c r="C324" s="179" t="s">
        <v>1060</v>
      </c>
      <c r="D324" s="179" t="s">
        <v>162</v>
      </c>
      <c r="E324" s="180" t="s">
        <v>2180</v>
      </c>
      <c r="F324" s="181" t="s">
        <v>2181</v>
      </c>
      <c r="G324" s="182" t="s">
        <v>295</v>
      </c>
      <c r="H324" s="183">
        <v>1</v>
      </c>
      <c r="I324" s="184"/>
      <c r="J324" s="185">
        <f>ROUND(I324*H324,2)</f>
        <v>0</v>
      </c>
      <c r="K324" s="181" t="s">
        <v>245</v>
      </c>
      <c r="L324" s="38"/>
      <c r="M324" s="186" t="s">
        <v>1</v>
      </c>
      <c r="N324" s="187" t="s">
        <v>47</v>
      </c>
      <c r="O324" s="76"/>
      <c r="P324" s="188">
        <f>O324*H324</f>
        <v>0</v>
      </c>
      <c r="Q324" s="188">
        <v>2.0000000000000002E-05</v>
      </c>
      <c r="R324" s="188">
        <f>Q324*H324</f>
        <v>2.0000000000000002E-05</v>
      </c>
      <c r="S324" s="188">
        <v>0</v>
      </c>
      <c r="T324" s="189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190" t="s">
        <v>296</v>
      </c>
      <c r="AT324" s="190" t="s">
        <v>162</v>
      </c>
      <c r="AU324" s="190" t="s">
        <v>91</v>
      </c>
      <c r="AY324" s="18" t="s">
        <v>160</v>
      </c>
      <c r="BE324" s="191">
        <f>IF(N324="základní",J324,0)</f>
        <v>0</v>
      </c>
      <c r="BF324" s="191">
        <f>IF(N324="snížená",J324,0)</f>
        <v>0</v>
      </c>
      <c r="BG324" s="191">
        <f>IF(N324="zákl. přenesená",J324,0)</f>
        <v>0</v>
      </c>
      <c r="BH324" s="191">
        <f>IF(N324="sníž. přenesená",J324,0)</f>
        <v>0</v>
      </c>
      <c r="BI324" s="191">
        <f>IF(N324="nulová",J324,0)</f>
        <v>0</v>
      </c>
      <c r="BJ324" s="18" t="s">
        <v>89</v>
      </c>
      <c r="BK324" s="191">
        <f>ROUND(I324*H324,2)</f>
        <v>0</v>
      </c>
      <c r="BL324" s="18" t="s">
        <v>296</v>
      </c>
      <c r="BM324" s="190" t="s">
        <v>2182</v>
      </c>
    </row>
    <row r="325" s="2" customFormat="1">
      <c r="A325" s="37"/>
      <c r="B325" s="38"/>
      <c r="C325" s="37"/>
      <c r="D325" s="192" t="s">
        <v>167</v>
      </c>
      <c r="E325" s="37"/>
      <c r="F325" s="193" t="s">
        <v>2183</v>
      </c>
      <c r="G325" s="37"/>
      <c r="H325" s="37"/>
      <c r="I325" s="194"/>
      <c r="J325" s="37"/>
      <c r="K325" s="37"/>
      <c r="L325" s="38"/>
      <c r="M325" s="195"/>
      <c r="N325" s="196"/>
      <c r="O325" s="76"/>
      <c r="P325" s="76"/>
      <c r="Q325" s="76"/>
      <c r="R325" s="76"/>
      <c r="S325" s="76"/>
      <c r="T325" s="77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18" t="s">
        <v>167</v>
      </c>
      <c r="AU325" s="18" t="s">
        <v>91</v>
      </c>
    </row>
    <row r="326" s="2" customFormat="1" ht="16.5" customHeight="1">
      <c r="A326" s="37"/>
      <c r="B326" s="178"/>
      <c r="C326" s="227" t="s">
        <v>1064</v>
      </c>
      <c r="D326" s="227" t="s">
        <v>549</v>
      </c>
      <c r="E326" s="228" t="s">
        <v>2184</v>
      </c>
      <c r="F326" s="229" t="s">
        <v>2185</v>
      </c>
      <c r="G326" s="230" t="s">
        <v>295</v>
      </c>
      <c r="H326" s="231">
        <v>1</v>
      </c>
      <c r="I326" s="232"/>
      <c r="J326" s="233">
        <f>ROUND(I326*H326,2)</f>
        <v>0</v>
      </c>
      <c r="K326" s="229" t="s">
        <v>1</v>
      </c>
      <c r="L326" s="234"/>
      <c r="M326" s="235" t="s">
        <v>1</v>
      </c>
      <c r="N326" s="236" t="s">
        <v>47</v>
      </c>
      <c r="O326" s="76"/>
      <c r="P326" s="188">
        <f>O326*H326</f>
        <v>0</v>
      </c>
      <c r="Q326" s="188">
        <v>0.00055000000000000003</v>
      </c>
      <c r="R326" s="188">
        <f>Q326*H326</f>
        <v>0.00055000000000000003</v>
      </c>
      <c r="S326" s="188">
        <v>0</v>
      </c>
      <c r="T326" s="189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190" t="s">
        <v>586</v>
      </c>
      <c r="AT326" s="190" t="s">
        <v>549</v>
      </c>
      <c r="AU326" s="190" t="s">
        <v>91</v>
      </c>
      <c r="AY326" s="18" t="s">
        <v>160</v>
      </c>
      <c r="BE326" s="191">
        <f>IF(N326="základní",J326,0)</f>
        <v>0</v>
      </c>
      <c r="BF326" s="191">
        <f>IF(N326="snížená",J326,0)</f>
        <v>0</v>
      </c>
      <c r="BG326" s="191">
        <f>IF(N326="zákl. přenesená",J326,0)</f>
        <v>0</v>
      </c>
      <c r="BH326" s="191">
        <f>IF(N326="sníž. přenesená",J326,0)</f>
        <v>0</v>
      </c>
      <c r="BI326" s="191">
        <f>IF(N326="nulová",J326,0)</f>
        <v>0</v>
      </c>
      <c r="BJ326" s="18" t="s">
        <v>89</v>
      </c>
      <c r="BK326" s="191">
        <f>ROUND(I326*H326,2)</f>
        <v>0</v>
      </c>
      <c r="BL326" s="18" t="s">
        <v>296</v>
      </c>
      <c r="BM326" s="190" t="s">
        <v>2186</v>
      </c>
    </row>
    <row r="327" s="2" customFormat="1">
      <c r="A327" s="37"/>
      <c r="B327" s="38"/>
      <c r="C327" s="37"/>
      <c r="D327" s="192" t="s">
        <v>167</v>
      </c>
      <c r="E327" s="37"/>
      <c r="F327" s="193" t="s">
        <v>2187</v>
      </c>
      <c r="G327" s="37"/>
      <c r="H327" s="37"/>
      <c r="I327" s="194"/>
      <c r="J327" s="37"/>
      <c r="K327" s="37"/>
      <c r="L327" s="38"/>
      <c r="M327" s="195"/>
      <c r="N327" s="196"/>
      <c r="O327" s="76"/>
      <c r="P327" s="76"/>
      <c r="Q327" s="76"/>
      <c r="R327" s="76"/>
      <c r="S327" s="76"/>
      <c r="T327" s="77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18" t="s">
        <v>167</v>
      </c>
      <c r="AU327" s="18" t="s">
        <v>91</v>
      </c>
    </row>
    <row r="328" s="2" customFormat="1" ht="21.75" customHeight="1">
      <c r="A328" s="37"/>
      <c r="B328" s="178"/>
      <c r="C328" s="179" t="s">
        <v>1068</v>
      </c>
      <c r="D328" s="179" t="s">
        <v>162</v>
      </c>
      <c r="E328" s="180" t="s">
        <v>2188</v>
      </c>
      <c r="F328" s="181" t="s">
        <v>2189</v>
      </c>
      <c r="G328" s="182" t="s">
        <v>295</v>
      </c>
      <c r="H328" s="183">
        <v>1</v>
      </c>
      <c r="I328" s="184"/>
      <c r="J328" s="185">
        <f>ROUND(I328*H328,2)</f>
        <v>0</v>
      </c>
      <c r="K328" s="181" t="s">
        <v>245</v>
      </c>
      <c r="L328" s="38"/>
      <c r="M328" s="186" t="s">
        <v>1</v>
      </c>
      <c r="N328" s="187" t="s">
        <v>47</v>
      </c>
      <c r="O328" s="76"/>
      <c r="P328" s="188">
        <f>O328*H328</f>
        <v>0</v>
      </c>
      <c r="Q328" s="188">
        <v>2.0000000000000002E-05</v>
      </c>
      <c r="R328" s="188">
        <f>Q328*H328</f>
        <v>2.0000000000000002E-05</v>
      </c>
      <c r="S328" s="188">
        <v>0</v>
      </c>
      <c r="T328" s="189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190" t="s">
        <v>296</v>
      </c>
      <c r="AT328" s="190" t="s">
        <v>162</v>
      </c>
      <c r="AU328" s="190" t="s">
        <v>91</v>
      </c>
      <c r="AY328" s="18" t="s">
        <v>160</v>
      </c>
      <c r="BE328" s="191">
        <f>IF(N328="základní",J328,0)</f>
        <v>0</v>
      </c>
      <c r="BF328" s="191">
        <f>IF(N328="snížená",J328,0)</f>
        <v>0</v>
      </c>
      <c r="BG328" s="191">
        <f>IF(N328="zákl. přenesená",J328,0)</f>
        <v>0</v>
      </c>
      <c r="BH328" s="191">
        <f>IF(N328="sníž. přenesená",J328,0)</f>
        <v>0</v>
      </c>
      <c r="BI328" s="191">
        <f>IF(N328="nulová",J328,0)</f>
        <v>0</v>
      </c>
      <c r="BJ328" s="18" t="s">
        <v>89</v>
      </c>
      <c r="BK328" s="191">
        <f>ROUND(I328*H328,2)</f>
        <v>0</v>
      </c>
      <c r="BL328" s="18" t="s">
        <v>296</v>
      </c>
      <c r="BM328" s="190" t="s">
        <v>2190</v>
      </c>
    </row>
    <row r="329" s="2" customFormat="1">
      <c r="A329" s="37"/>
      <c r="B329" s="38"/>
      <c r="C329" s="37"/>
      <c r="D329" s="192" t="s">
        <v>167</v>
      </c>
      <c r="E329" s="37"/>
      <c r="F329" s="193" t="s">
        <v>2191</v>
      </c>
      <c r="G329" s="37"/>
      <c r="H329" s="37"/>
      <c r="I329" s="194"/>
      <c r="J329" s="37"/>
      <c r="K329" s="37"/>
      <c r="L329" s="38"/>
      <c r="M329" s="195"/>
      <c r="N329" s="196"/>
      <c r="O329" s="76"/>
      <c r="P329" s="76"/>
      <c r="Q329" s="76"/>
      <c r="R329" s="76"/>
      <c r="S329" s="76"/>
      <c r="T329" s="77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18" t="s">
        <v>167</v>
      </c>
      <c r="AU329" s="18" t="s">
        <v>91</v>
      </c>
    </row>
    <row r="330" s="2" customFormat="1" ht="16.5" customHeight="1">
      <c r="A330" s="37"/>
      <c r="B330" s="178"/>
      <c r="C330" s="227" t="s">
        <v>1072</v>
      </c>
      <c r="D330" s="227" t="s">
        <v>549</v>
      </c>
      <c r="E330" s="228" t="s">
        <v>2192</v>
      </c>
      <c r="F330" s="229" t="s">
        <v>2193</v>
      </c>
      <c r="G330" s="230" t="s">
        <v>295</v>
      </c>
      <c r="H330" s="231">
        <v>1</v>
      </c>
      <c r="I330" s="232"/>
      <c r="J330" s="233">
        <f>ROUND(I330*H330,2)</f>
        <v>0</v>
      </c>
      <c r="K330" s="229" t="s">
        <v>1</v>
      </c>
      <c r="L330" s="234"/>
      <c r="M330" s="235" t="s">
        <v>1</v>
      </c>
      <c r="N330" s="236" t="s">
        <v>47</v>
      </c>
      <c r="O330" s="76"/>
      <c r="P330" s="188">
        <f>O330*H330</f>
        <v>0</v>
      </c>
      <c r="Q330" s="188">
        <v>0.00020000000000000001</v>
      </c>
      <c r="R330" s="188">
        <f>Q330*H330</f>
        <v>0.00020000000000000001</v>
      </c>
      <c r="S330" s="188">
        <v>0</v>
      </c>
      <c r="T330" s="189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190" t="s">
        <v>586</v>
      </c>
      <c r="AT330" s="190" t="s">
        <v>549</v>
      </c>
      <c r="AU330" s="190" t="s">
        <v>91</v>
      </c>
      <c r="AY330" s="18" t="s">
        <v>160</v>
      </c>
      <c r="BE330" s="191">
        <f>IF(N330="základní",J330,0)</f>
        <v>0</v>
      </c>
      <c r="BF330" s="191">
        <f>IF(N330="snížená",J330,0)</f>
        <v>0</v>
      </c>
      <c r="BG330" s="191">
        <f>IF(N330="zákl. přenesená",J330,0)</f>
        <v>0</v>
      </c>
      <c r="BH330" s="191">
        <f>IF(N330="sníž. přenesená",J330,0)</f>
        <v>0</v>
      </c>
      <c r="BI330" s="191">
        <f>IF(N330="nulová",J330,0)</f>
        <v>0</v>
      </c>
      <c r="BJ330" s="18" t="s">
        <v>89</v>
      </c>
      <c r="BK330" s="191">
        <f>ROUND(I330*H330,2)</f>
        <v>0</v>
      </c>
      <c r="BL330" s="18" t="s">
        <v>296</v>
      </c>
      <c r="BM330" s="190" t="s">
        <v>2194</v>
      </c>
    </row>
    <row r="331" s="2" customFormat="1">
      <c r="A331" s="37"/>
      <c r="B331" s="38"/>
      <c r="C331" s="37"/>
      <c r="D331" s="192" t="s">
        <v>167</v>
      </c>
      <c r="E331" s="37"/>
      <c r="F331" s="193" t="s">
        <v>2195</v>
      </c>
      <c r="G331" s="37"/>
      <c r="H331" s="37"/>
      <c r="I331" s="194"/>
      <c r="J331" s="37"/>
      <c r="K331" s="37"/>
      <c r="L331" s="38"/>
      <c r="M331" s="195"/>
      <c r="N331" s="196"/>
      <c r="O331" s="76"/>
      <c r="P331" s="76"/>
      <c r="Q331" s="76"/>
      <c r="R331" s="76"/>
      <c r="S331" s="76"/>
      <c r="T331" s="77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T331" s="18" t="s">
        <v>167</v>
      </c>
      <c r="AU331" s="18" t="s">
        <v>91</v>
      </c>
    </row>
    <row r="332" s="2" customFormat="1" ht="21.75" customHeight="1">
      <c r="A332" s="37"/>
      <c r="B332" s="178"/>
      <c r="C332" s="179" t="s">
        <v>1076</v>
      </c>
      <c r="D332" s="179" t="s">
        <v>162</v>
      </c>
      <c r="E332" s="180" t="s">
        <v>2196</v>
      </c>
      <c r="F332" s="181" t="s">
        <v>2197</v>
      </c>
      <c r="G332" s="182" t="s">
        <v>295</v>
      </c>
      <c r="H332" s="183">
        <v>1</v>
      </c>
      <c r="I332" s="184"/>
      <c r="J332" s="185">
        <f>ROUND(I332*H332,2)</f>
        <v>0</v>
      </c>
      <c r="K332" s="181" t="s">
        <v>245</v>
      </c>
      <c r="L332" s="38"/>
      <c r="M332" s="186" t="s">
        <v>1</v>
      </c>
      <c r="N332" s="187" t="s">
        <v>47</v>
      </c>
      <c r="O332" s="76"/>
      <c r="P332" s="188">
        <f>O332*H332</f>
        <v>0</v>
      </c>
      <c r="Q332" s="188">
        <v>2.0000000000000002E-05</v>
      </c>
      <c r="R332" s="188">
        <f>Q332*H332</f>
        <v>2.0000000000000002E-05</v>
      </c>
      <c r="S332" s="188">
        <v>0</v>
      </c>
      <c r="T332" s="189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190" t="s">
        <v>296</v>
      </c>
      <c r="AT332" s="190" t="s">
        <v>162</v>
      </c>
      <c r="AU332" s="190" t="s">
        <v>91</v>
      </c>
      <c r="AY332" s="18" t="s">
        <v>160</v>
      </c>
      <c r="BE332" s="191">
        <f>IF(N332="základní",J332,0)</f>
        <v>0</v>
      </c>
      <c r="BF332" s="191">
        <f>IF(N332="snížená",J332,0)</f>
        <v>0</v>
      </c>
      <c r="BG332" s="191">
        <f>IF(N332="zákl. přenesená",J332,0)</f>
        <v>0</v>
      </c>
      <c r="BH332" s="191">
        <f>IF(N332="sníž. přenesená",J332,0)</f>
        <v>0</v>
      </c>
      <c r="BI332" s="191">
        <f>IF(N332="nulová",J332,0)</f>
        <v>0</v>
      </c>
      <c r="BJ332" s="18" t="s">
        <v>89</v>
      </c>
      <c r="BK332" s="191">
        <f>ROUND(I332*H332,2)</f>
        <v>0</v>
      </c>
      <c r="BL332" s="18" t="s">
        <v>296</v>
      </c>
      <c r="BM332" s="190" t="s">
        <v>2198</v>
      </c>
    </row>
    <row r="333" s="2" customFormat="1">
      <c r="A333" s="37"/>
      <c r="B333" s="38"/>
      <c r="C333" s="37"/>
      <c r="D333" s="192" t="s">
        <v>167</v>
      </c>
      <c r="E333" s="37"/>
      <c r="F333" s="193" t="s">
        <v>2199</v>
      </c>
      <c r="G333" s="37"/>
      <c r="H333" s="37"/>
      <c r="I333" s="194"/>
      <c r="J333" s="37"/>
      <c r="K333" s="37"/>
      <c r="L333" s="38"/>
      <c r="M333" s="195"/>
      <c r="N333" s="196"/>
      <c r="O333" s="76"/>
      <c r="P333" s="76"/>
      <c r="Q333" s="76"/>
      <c r="R333" s="76"/>
      <c r="S333" s="76"/>
      <c r="T333" s="77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18" t="s">
        <v>167</v>
      </c>
      <c r="AU333" s="18" t="s">
        <v>91</v>
      </c>
    </row>
    <row r="334" s="2" customFormat="1" ht="33" customHeight="1">
      <c r="A334" s="37"/>
      <c r="B334" s="178"/>
      <c r="C334" s="227" t="s">
        <v>1081</v>
      </c>
      <c r="D334" s="227" t="s">
        <v>549</v>
      </c>
      <c r="E334" s="228" t="s">
        <v>2200</v>
      </c>
      <c r="F334" s="229" t="s">
        <v>2201</v>
      </c>
      <c r="G334" s="230" t="s">
        <v>295</v>
      </c>
      <c r="H334" s="231">
        <v>1</v>
      </c>
      <c r="I334" s="232"/>
      <c r="J334" s="233">
        <f>ROUND(I334*H334,2)</f>
        <v>0</v>
      </c>
      <c r="K334" s="229" t="s">
        <v>1</v>
      </c>
      <c r="L334" s="234"/>
      <c r="M334" s="235" t="s">
        <v>1</v>
      </c>
      <c r="N334" s="236" t="s">
        <v>47</v>
      </c>
      <c r="O334" s="76"/>
      <c r="P334" s="188">
        <f>O334*H334</f>
        <v>0</v>
      </c>
      <c r="Q334" s="188">
        <v>0</v>
      </c>
      <c r="R334" s="188">
        <f>Q334*H334</f>
        <v>0</v>
      </c>
      <c r="S334" s="188">
        <v>0</v>
      </c>
      <c r="T334" s="189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190" t="s">
        <v>586</v>
      </c>
      <c r="AT334" s="190" t="s">
        <v>549</v>
      </c>
      <c r="AU334" s="190" t="s">
        <v>91</v>
      </c>
      <c r="AY334" s="18" t="s">
        <v>160</v>
      </c>
      <c r="BE334" s="191">
        <f>IF(N334="základní",J334,0)</f>
        <v>0</v>
      </c>
      <c r="BF334" s="191">
        <f>IF(N334="snížená",J334,0)</f>
        <v>0</v>
      </c>
      <c r="BG334" s="191">
        <f>IF(N334="zákl. přenesená",J334,0)</f>
        <v>0</v>
      </c>
      <c r="BH334" s="191">
        <f>IF(N334="sníž. přenesená",J334,0)</f>
        <v>0</v>
      </c>
      <c r="BI334" s="191">
        <f>IF(N334="nulová",J334,0)</f>
        <v>0</v>
      </c>
      <c r="BJ334" s="18" t="s">
        <v>89</v>
      </c>
      <c r="BK334" s="191">
        <f>ROUND(I334*H334,2)</f>
        <v>0</v>
      </c>
      <c r="BL334" s="18" t="s">
        <v>296</v>
      </c>
      <c r="BM334" s="190" t="s">
        <v>2202</v>
      </c>
    </row>
    <row r="335" s="2" customFormat="1">
      <c r="A335" s="37"/>
      <c r="B335" s="38"/>
      <c r="C335" s="37"/>
      <c r="D335" s="192" t="s">
        <v>167</v>
      </c>
      <c r="E335" s="37"/>
      <c r="F335" s="193" t="s">
        <v>2203</v>
      </c>
      <c r="G335" s="37"/>
      <c r="H335" s="37"/>
      <c r="I335" s="194"/>
      <c r="J335" s="37"/>
      <c r="K335" s="37"/>
      <c r="L335" s="38"/>
      <c r="M335" s="195"/>
      <c r="N335" s="196"/>
      <c r="O335" s="76"/>
      <c r="P335" s="76"/>
      <c r="Q335" s="76"/>
      <c r="R335" s="76"/>
      <c r="S335" s="76"/>
      <c r="T335" s="77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8" t="s">
        <v>167</v>
      </c>
      <c r="AU335" s="18" t="s">
        <v>91</v>
      </c>
    </row>
    <row r="336" s="2" customFormat="1" ht="24.15" customHeight="1">
      <c r="A336" s="37"/>
      <c r="B336" s="178"/>
      <c r="C336" s="179" t="s">
        <v>1086</v>
      </c>
      <c r="D336" s="179" t="s">
        <v>162</v>
      </c>
      <c r="E336" s="180" t="s">
        <v>2204</v>
      </c>
      <c r="F336" s="181" t="s">
        <v>2205</v>
      </c>
      <c r="G336" s="182" t="s">
        <v>515</v>
      </c>
      <c r="H336" s="183">
        <v>60</v>
      </c>
      <c r="I336" s="184"/>
      <c r="J336" s="185">
        <f>ROUND(I336*H336,2)</f>
        <v>0</v>
      </c>
      <c r="K336" s="181" t="s">
        <v>245</v>
      </c>
      <c r="L336" s="38"/>
      <c r="M336" s="186" t="s">
        <v>1</v>
      </c>
      <c r="N336" s="187" t="s">
        <v>47</v>
      </c>
      <c r="O336" s="76"/>
      <c r="P336" s="188">
        <f>O336*H336</f>
        <v>0</v>
      </c>
      <c r="Q336" s="188">
        <v>0.00019000000000000001</v>
      </c>
      <c r="R336" s="188">
        <f>Q336*H336</f>
        <v>0.0114</v>
      </c>
      <c r="S336" s="188">
        <v>0</v>
      </c>
      <c r="T336" s="189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190" t="s">
        <v>296</v>
      </c>
      <c r="AT336" s="190" t="s">
        <v>162</v>
      </c>
      <c r="AU336" s="190" t="s">
        <v>91</v>
      </c>
      <c r="AY336" s="18" t="s">
        <v>160</v>
      </c>
      <c r="BE336" s="191">
        <f>IF(N336="základní",J336,0)</f>
        <v>0</v>
      </c>
      <c r="BF336" s="191">
        <f>IF(N336="snížená",J336,0)</f>
        <v>0</v>
      </c>
      <c r="BG336" s="191">
        <f>IF(N336="zákl. přenesená",J336,0)</f>
        <v>0</v>
      </c>
      <c r="BH336" s="191">
        <f>IF(N336="sníž. přenesená",J336,0)</f>
        <v>0</v>
      </c>
      <c r="BI336" s="191">
        <f>IF(N336="nulová",J336,0)</f>
        <v>0</v>
      </c>
      <c r="BJ336" s="18" t="s">
        <v>89</v>
      </c>
      <c r="BK336" s="191">
        <f>ROUND(I336*H336,2)</f>
        <v>0</v>
      </c>
      <c r="BL336" s="18" t="s">
        <v>296</v>
      </c>
      <c r="BM336" s="190" t="s">
        <v>2206</v>
      </c>
    </row>
    <row r="337" s="2" customFormat="1">
      <c r="A337" s="37"/>
      <c r="B337" s="38"/>
      <c r="C337" s="37"/>
      <c r="D337" s="192" t="s">
        <v>167</v>
      </c>
      <c r="E337" s="37"/>
      <c r="F337" s="193" t="s">
        <v>2207</v>
      </c>
      <c r="G337" s="37"/>
      <c r="H337" s="37"/>
      <c r="I337" s="194"/>
      <c r="J337" s="37"/>
      <c r="K337" s="37"/>
      <c r="L337" s="38"/>
      <c r="M337" s="195"/>
      <c r="N337" s="196"/>
      <c r="O337" s="76"/>
      <c r="P337" s="76"/>
      <c r="Q337" s="76"/>
      <c r="R337" s="76"/>
      <c r="S337" s="76"/>
      <c r="T337" s="77"/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T337" s="18" t="s">
        <v>167</v>
      </c>
      <c r="AU337" s="18" t="s">
        <v>91</v>
      </c>
    </row>
    <row r="338" s="13" customFormat="1">
      <c r="A338" s="13"/>
      <c r="B338" s="201"/>
      <c r="C338" s="13"/>
      <c r="D338" s="192" t="s">
        <v>248</v>
      </c>
      <c r="E338" s="202" t="s">
        <v>1</v>
      </c>
      <c r="F338" s="203" t="s">
        <v>2208</v>
      </c>
      <c r="G338" s="13"/>
      <c r="H338" s="204">
        <v>60</v>
      </c>
      <c r="I338" s="205"/>
      <c r="J338" s="13"/>
      <c r="K338" s="13"/>
      <c r="L338" s="201"/>
      <c r="M338" s="206"/>
      <c r="N338" s="207"/>
      <c r="O338" s="207"/>
      <c r="P338" s="207"/>
      <c r="Q338" s="207"/>
      <c r="R338" s="207"/>
      <c r="S338" s="207"/>
      <c r="T338" s="20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02" t="s">
        <v>248</v>
      </c>
      <c r="AU338" s="202" t="s">
        <v>91</v>
      </c>
      <c r="AV338" s="13" t="s">
        <v>91</v>
      </c>
      <c r="AW338" s="13" t="s">
        <v>37</v>
      </c>
      <c r="AX338" s="13" t="s">
        <v>89</v>
      </c>
      <c r="AY338" s="202" t="s">
        <v>160</v>
      </c>
    </row>
    <row r="339" s="2" customFormat="1" ht="21.75" customHeight="1">
      <c r="A339" s="37"/>
      <c r="B339" s="178"/>
      <c r="C339" s="179" t="s">
        <v>1090</v>
      </c>
      <c r="D339" s="179" t="s">
        <v>162</v>
      </c>
      <c r="E339" s="180" t="s">
        <v>2209</v>
      </c>
      <c r="F339" s="181" t="s">
        <v>2210</v>
      </c>
      <c r="G339" s="182" t="s">
        <v>515</v>
      </c>
      <c r="H339" s="183">
        <v>60</v>
      </c>
      <c r="I339" s="184"/>
      <c r="J339" s="185">
        <f>ROUND(I339*H339,2)</f>
        <v>0</v>
      </c>
      <c r="K339" s="181" t="s">
        <v>245</v>
      </c>
      <c r="L339" s="38"/>
      <c r="M339" s="186" t="s">
        <v>1</v>
      </c>
      <c r="N339" s="187" t="s">
        <v>47</v>
      </c>
      <c r="O339" s="76"/>
      <c r="P339" s="188">
        <f>O339*H339</f>
        <v>0</v>
      </c>
      <c r="Q339" s="188">
        <v>1.0000000000000001E-05</v>
      </c>
      <c r="R339" s="188">
        <f>Q339*H339</f>
        <v>0.00060000000000000006</v>
      </c>
      <c r="S339" s="188">
        <v>0</v>
      </c>
      <c r="T339" s="189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190" t="s">
        <v>296</v>
      </c>
      <c r="AT339" s="190" t="s">
        <v>162</v>
      </c>
      <c r="AU339" s="190" t="s">
        <v>91</v>
      </c>
      <c r="AY339" s="18" t="s">
        <v>160</v>
      </c>
      <c r="BE339" s="191">
        <f>IF(N339="základní",J339,0)</f>
        <v>0</v>
      </c>
      <c r="BF339" s="191">
        <f>IF(N339="snížená",J339,0)</f>
        <v>0</v>
      </c>
      <c r="BG339" s="191">
        <f>IF(N339="zákl. přenesená",J339,0)</f>
        <v>0</v>
      </c>
      <c r="BH339" s="191">
        <f>IF(N339="sníž. přenesená",J339,0)</f>
        <v>0</v>
      </c>
      <c r="BI339" s="191">
        <f>IF(N339="nulová",J339,0)</f>
        <v>0</v>
      </c>
      <c r="BJ339" s="18" t="s">
        <v>89</v>
      </c>
      <c r="BK339" s="191">
        <f>ROUND(I339*H339,2)</f>
        <v>0</v>
      </c>
      <c r="BL339" s="18" t="s">
        <v>296</v>
      </c>
      <c r="BM339" s="190" t="s">
        <v>2211</v>
      </c>
    </row>
    <row r="340" s="2" customFormat="1">
      <c r="A340" s="37"/>
      <c r="B340" s="38"/>
      <c r="C340" s="37"/>
      <c r="D340" s="192" t="s">
        <v>167</v>
      </c>
      <c r="E340" s="37"/>
      <c r="F340" s="193" t="s">
        <v>2212</v>
      </c>
      <c r="G340" s="37"/>
      <c r="H340" s="37"/>
      <c r="I340" s="194"/>
      <c r="J340" s="37"/>
      <c r="K340" s="37"/>
      <c r="L340" s="38"/>
      <c r="M340" s="195"/>
      <c r="N340" s="196"/>
      <c r="O340" s="76"/>
      <c r="P340" s="76"/>
      <c r="Q340" s="76"/>
      <c r="R340" s="76"/>
      <c r="S340" s="76"/>
      <c r="T340" s="77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T340" s="18" t="s">
        <v>167</v>
      </c>
      <c r="AU340" s="18" t="s">
        <v>91</v>
      </c>
    </row>
    <row r="341" s="2" customFormat="1" ht="21.75" customHeight="1">
      <c r="A341" s="37"/>
      <c r="B341" s="178"/>
      <c r="C341" s="179" t="s">
        <v>1095</v>
      </c>
      <c r="D341" s="179" t="s">
        <v>162</v>
      </c>
      <c r="E341" s="180" t="s">
        <v>2213</v>
      </c>
      <c r="F341" s="181" t="s">
        <v>2214</v>
      </c>
      <c r="G341" s="182" t="s">
        <v>165</v>
      </c>
      <c r="H341" s="183">
        <v>1</v>
      </c>
      <c r="I341" s="184"/>
      <c r="J341" s="185">
        <f>ROUND(I341*H341,2)</f>
        <v>0</v>
      </c>
      <c r="K341" s="181" t="s">
        <v>1</v>
      </c>
      <c r="L341" s="38"/>
      <c r="M341" s="186" t="s">
        <v>1</v>
      </c>
      <c r="N341" s="187" t="s">
        <v>47</v>
      </c>
      <c r="O341" s="76"/>
      <c r="P341" s="188">
        <f>O341*H341</f>
        <v>0</v>
      </c>
      <c r="Q341" s="188">
        <v>0</v>
      </c>
      <c r="R341" s="188">
        <f>Q341*H341</f>
        <v>0</v>
      </c>
      <c r="S341" s="188">
        <v>0</v>
      </c>
      <c r="T341" s="189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190" t="s">
        <v>296</v>
      </c>
      <c r="AT341" s="190" t="s">
        <v>162</v>
      </c>
      <c r="AU341" s="190" t="s">
        <v>91</v>
      </c>
      <c r="AY341" s="18" t="s">
        <v>160</v>
      </c>
      <c r="BE341" s="191">
        <f>IF(N341="základní",J341,0)</f>
        <v>0</v>
      </c>
      <c r="BF341" s="191">
        <f>IF(N341="snížená",J341,0)</f>
        <v>0</v>
      </c>
      <c r="BG341" s="191">
        <f>IF(N341="zákl. přenesená",J341,0)</f>
        <v>0</v>
      </c>
      <c r="BH341" s="191">
        <f>IF(N341="sníž. přenesená",J341,0)</f>
        <v>0</v>
      </c>
      <c r="BI341" s="191">
        <f>IF(N341="nulová",J341,0)</f>
        <v>0</v>
      </c>
      <c r="BJ341" s="18" t="s">
        <v>89</v>
      </c>
      <c r="BK341" s="191">
        <f>ROUND(I341*H341,2)</f>
        <v>0</v>
      </c>
      <c r="BL341" s="18" t="s">
        <v>296</v>
      </c>
      <c r="BM341" s="190" t="s">
        <v>2215</v>
      </c>
    </row>
    <row r="342" s="2" customFormat="1">
      <c r="A342" s="37"/>
      <c r="B342" s="38"/>
      <c r="C342" s="37"/>
      <c r="D342" s="192" t="s">
        <v>167</v>
      </c>
      <c r="E342" s="37"/>
      <c r="F342" s="193" t="s">
        <v>2216</v>
      </c>
      <c r="G342" s="37"/>
      <c r="H342" s="37"/>
      <c r="I342" s="194"/>
      <c r="J342" s="37"/>
      <c r="K342" s="37"/>
      <c r="L342" s="38"/>
      <c r="M342" s="195"/>
      <c r="N342" s="196"/>
      <c r="O342" s="76"/>
      <c r="P342" s="76"/>
      <c r="Q342" s="76"/>
      <c r="R342" s="76"/>
      <c r="S342" s="76"/>
      <c r="T342" s="77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T342" s="18" t="s">
        <v>167</v>
      </c>
      <c r="AU342" s="18" t="s">
        <v>91</v>
      </c>
    </row>
    <row r="343" s="2" customFormat="1" ht="16.5" customHeight="1">
      <c r="A343" s="37"/>
      <c r="B343" s="178"/>
      <c r="C343" s="179" t="s">
        <v>1099</v>
      </c>
      <c r="D343" s="179" t="s">
        <v>162</v>
      </c>
      <c r="E343" s="180" t="s">
        <v>2217</v>
      </c>
      <c r="F343" s="181" t="s">
        <v>2218</v>
      </c>
      <c r="G343" s="182" t="s">
        <v>165</v>
      </c>
      <c r="H343" s="183">
        <v>1</v>
      </c>
      <c r="I343" s="184"/>
      <c r="J343" s="185">
        <f>ROUND(I343*H343,2)</f>
        <v>0</v>
      </c>
      <c r="K343" s="181" t="s">
        <v>1</v>
      </c>
      <c r="L343" s="38"/>
      <c r="M343" s="186" t="s">
        <v>1</v>
      </c>
      <c r="N343" s="187" t="s">
        <v>47</v>
      </c>
      <c r="O343" s="76"/>
      <c r="P343" s="188">
        <f>O343*H343</f>
        <v>0</v>
      </c>
      <c r="Q343" s="188">
        <v>0</v>
      </c>
      <c r="R343" s="188">
        <f>Q343*H343</f>
        <v>0</v>
      </c>
      <c r="S343" s="188">
        <v>0</v>
      </c>
      <c r="T343" s="189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190" t="s">
        <v>296</v>
      </c>
      <c r="AT343" s="190" t="s">
        <v>162</v>
      </c>
      <c r="AU343" s="190" t="s">
        <v>91</v>
      </c>
      <c r="AY343" s="18" t="s">
        <v>160</v>
      </c>
      <c r="BE343" s="191">
        <f>IF(N343="základní",J343,0)</f>
        <v>0</v>
      </c>
      <c r="BF343" s="191">
        <f>IF(N343="snížená",J343,0)</f>
        <v>0</v>
      </c>
      <c r="BG343" s="191">
        <f>IF(N343="zákl. přenesená",J343,0)</f>
        <v>0</v>
      </c>
      <c r="BH343" s="191">
        <f>IF(N343="sníž. přenesená",J343,0)</f>
        <v>0</v>
      </c>
      <c r="BI343" s="191">
        <f>IF(N343="nulová",J343,0)</f>
        <v>0</v>
      </c>
      <c r="BJ343" s="18" t="s">
        <v>89</v>
      </c>
      <c r="BK343" s="191">
        <f>ROUND(I343*H343,2)</f>
        <v>0</v>
      </c>
      <c r="BL343" s="18" t="s">
        <v>296</v>
      </c>
      <c r="BM343" s="190" t="s">
        <v>2219</v>
      </c>
    </row>
    <row r="344" s="2" customFormat="1" ht="24.15" customHeight="1">
      <c r="A344" s="37"/>
      <c r="B344" s="178"/>
      <c r="C344" s="179" t="s">
        <v>1104</v>
      </c>
      <c r="D344" s="179" t="s">
        <v>162</v>
      </c>
      <c r="E344" s="180" t="s">
        <v>2220</v>
      </c>
      <c r="F344" s="181" t="s">
        <v>2221</v>
      </c>
      <c r="G344" s="182" t="s">
        <v>360</v>
      </c>
      <c r="H344" s="183">
        <v>0.13300000000000001</v>
      </c>
      <c r="I344" s="184"/>
      <c r="J344" s="185">
        <f>ROUND(I344*H344,2)</f>
        <v>0</v>
      </c>
      <c r="K344" s="181" t="s">
        <v>245</v>
      </c>
      <c r="L344" s="38"/>
      <c r="M344" s="186" t="s">
        <v>1</v>
      </c>
      <c r="N344" s="187" t="s">
        <v>47</v>
      </c>
      <c r="O344" s="76"/>
      <c r="P344" s="188">
        <f>O344*H344</f>
        <v>0</v>
      </c>
      <c r="Q344" s="188">
        <v>0</v>
      </c>
      <c r="R344" s="188">
        <f>Q344*H344</f>
        <v>0</v>
      </c>
      <c r="S344" s="188">
        <v>0</v>
      </c>
      <c r="T344" s="189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190" t="s">
        <v>296</v>
      </c>
      <c r="AT344" s="190" t="s">
        <v>162</v>
      </c>
      <c r="AU344" s="190" t="s">
        <v>91</v>
      </c>
      <c r="AY344" s="18" t="s">
        <v>160</v>
      </c>
      <c r="BE344" s="191">
        <f>IF(N344="základní",J344,0)</f>
        <v>0</v>
      </c>
      <c r="BF344" s="191">
        <f>IF(N344="snížená",J344,0)</f>
        <v>0</v>
      </c>
      <c r="BG344" s="191">
        <f>IF(N344="zákl. přenesená",J344,0)</f>
        <v>0</v>
      </c>
      <c r="BH344" s="191">
        <f>IF(N344="sníž. přenesená",J344,0)</f>
        <v>0</v>
      </c>
      <c r="BI344" s="191">
        <f>IF(N344="nulová",J344,0)</f>
        <v>0</v>
      </c>
      <c r="BJ344" s="18" t="s">
        <v>89</v>
      </c>
      <c r="BK344" s="191">
        <f>ROUND(I344*H344,2)</f>
        <v>0</v>
      </c>
      <c r="BL344" s="18" t="s">
        <v>296</v>
      </c>
      <c r="BM344" s="190" t="s">
        <v>2222</v>
      </c>
    </row>
    <row r="345" s="2" customFormat="1">
      <c r="A345" s="37"/>
      <c r="B345" s="38"/>
      <c r="C345" s="37"/>
      <c r="D345" s="192" t="s">
        <v>167</v>
      </c>
      <c r="E345" s="37"/>
      <c r="F345" s="193" t="s">
        <v>2223</v>
      </c>
      <c r="G345" s="37"/>
      <c r="H345" s="37"/>
      <c r="I345" s="194"/>
      <c r="J345" s="37"/>
      <c r="K345" s="37"/>
      <c r="L345" s="38"/>
      <c r="M345" s="195"/>
      <c r="N345" s="196"/>
      <c r="O345" s="76"/>
      <c r="P345" s="76"/>
      <c r="Q345" s="76"/>
      <c r="R345" s="76"/>
      <c r="S345" s="76"/>
      <c r="T345" s="77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T345" s="18" t="s">
        <v>167</v>
      </c>
      <c r="AU345" s="18" t="s">
        <v>91</v>
      </c>
    </row>
    <row r="346" s="2" customFormat="1" ht="24.15" customHeight="1">
      <c r="A346" s="37"/>
      <c r="B346" s="178"/>
      <c r="C346" s="179" t="s">
        <v>1109</v>
      </c>
      <c r="D346" s="179" t="s">
        <v>162</v>
      </c>
      <c r="E346" s="180" t="s">
        <v>2224</v>
      </c>
      <c r="F346" s="181" t="s">
        <v>2225</v>
      </c>
      <c r="G346" s="182" t="s">
        <v>360</v>
      </c>
      <c r="H346" s="183">
        <v>0.13300000000000001</v>
      </c>
      <c r="I346" s="184"/>
      <c r="J346" s="185">
        <f>ROUND(I346*H346,2)</f>
        <v>0</v>
      </c>
      <c r="K346" s="181" t="s">
        <v>245</v>
      </c>
      <c r="L346" s="38"/>
      <c r="M346" s="186" t="s">
        <v>1</v>
      </c>
      <c r="N346" s="187" t="s">
        <v>47</v>
      </c>
      <c r="O346" s="76"/>
      <c r="P346" s="188">
        <f>O346*H346</f>
        <v>0</v>
      </c>
      <c r="Q346" s="188">
        <v>0</v>
      </c>
      <c r="R346" s="188">
        <f>Q346*H346</f>
        <v>0</v>
      </c>
      <c r="S346" s="188">
        <v>0</v>
      </c>
      <c r="T346" s="189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190" t="s">
        <v>296</v>
      </c>
      <c r="AT346" s="190" t="s">
        <v>162</v>
      </c>
      <c r="AU346" s="190" t="s">
        <v>91</v>
      </c>
      <c r="AY346" s="18" t="s">
        <v>160</v>
      </c>
      <c r="BE346" s="191">
        <f>IF(N346="základní",J346,0)</f>
        <v>0</v>
      </c>
      <c r="BF346" s="191">
        <f>IF(N346="snížená",J346,0)</f>
        <v>0</v>
      </c>
      <c r="BG346" s="191">
        <f>IF(N346="zákl. přenesená",J346,0)</f>
        <v>0</v>
      </c>
      <c r="BH346" s="191">
        <f>IF(N346="sníž. přenesená",J346,0)</f>
        <v>0</v>
      </c>
      <c r="BI346" s="191">
        <f>IF(N346="nulová",J346,0)</f>
        <v>0</v>
      </c>
      <c r="BJ346" s="18" t="s">
        <v>89</v>
      </c>
      <c r="BK346" s="191">
        <f>ROUND(I346*H346,2)</f>
        <v>0</v>
      </c>
      <c r="BL346" s="18" t="s">
        <v>296</v>
      </c>
      <c r="BM346" s="190" t="s">
        <v>2226</v>
      </c>
    </row>
    <row r="347" s="2" customFormat="1">
      <c r="A347" s="37"/>
      <c r="B347" s="38"/>
      <c r="C347" s="37"/>
      <c r="D347" s="192" t="s">
        <v>167</v>
      </c>
      <c r="E347" s="37"/>
      <c r="F347" s="193" t="s">
        <v>2227</v>
      </c>
      <c r="G347" s="37"/>
      <c r="H347" s="37"/>
      <c r="I347" s="194"/>
      <c r="J347" s="37"/>
      <c r="K347" s="37"/>
      <c r="L347" s="38"/>
      <c r="M347" s="195"/>
      <c r="N347" s="196"/>
      <c r="O347" s="76"/>
      <c r="P347" s="76"/>
      <c r="Q347" s="76"/>
      <c r="R347" s="76"/>
      <c r="S347" s="76"/>
      <c r="T347" s="77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18" t="s">
        <v>167</v>
      </c>
      <c r="AU347" s="18" t="s">
        <v>91</v>
      </c>
    </row>
    <row r="348" s="12" customFormat="1" ht="22.8" customHeight="1">
      <c r="A348" s="12"/>
      <c r="B348" s="165"/>
      <c r="C348" s="12"/>
      <c r="D348" s="166" t="s">
        <v>81</v>
      </c>
      <c r="E348" s="176" t="s">
        <v>2228</v>
      </c>
      <c r="F348" s="176" t="s">
        <v>2229</v>
      </c>
      <c r="G348" s="12"/>
      <c r="H348" s="12"/>
      <c r="I348" s="168"/>
      <c r="J348" s="177">
        <f>BK348</f>
        <v>0</v>
      </c>
      <c r="K348" s="12"/>
      <c r="L348" s="165"/>
      <c r="M348" s="170"/>
      <c r="N348" s="171"/>
      <c r="O348" s="171"/>
      <c r="P348" s="172">
        <f>SUM(P349:P389)</f>
        <v>0</v>
      </c>
      <c r="Q348" s="171"/>
      <c r="R348" s="172">
        <f>SUM(R349:R389)</f>
        <v>0.060998000000000011</v>
      </c>
      <c r="S348" s="171"/>
      <c r="T348" s="173">
        <f>SUM(T349:T389)</f>
        <v>0.052150000000000002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166" t="s">
        <v>91</v>
      </c>
      <c r="AT348" s="174" t="s">
        <v>81</v>
      </c>
      <c r="AU348" s="174" t="s">
        <v>89</v>
      </c>
      <c r="AY348" s="166" t="s">
        <v>160</v>
      </c>
      <c r="BK348" s="175">
        <f>SUM(BK349:BK389)</f>
        <v>0</v>
      </c>
    </row>
    <row r="349" s="2" customFormat="1" ht="24.15" customHeight="1">
      <c r="A349" s="37"/>
      <c r="B349" s="178"/>
      <c r="C349" s="179" t="s">
        <v>1114</v>
      </c>
      <c r="D349" s="179" t="s">
        <v>162</v>
      </c>
      <c r="E349" s="180" t="s">
        <v>2230</v>
      </c>
      <c r="F349" s="181" t="s">
        <v>2231</v>
      </c>
      <c r="G349" s="182" t="s">
        <v>515</v>
      </c>
      <c r="H349" s="183">
        <v>7</v>
      </c>
      <c r="I349" s="184"/>
      <c r="J349" s="185">
        <f>ROUND(I349*H349,2)</f>
        <v>0</v>
      </c>
      <c r="K349" s="181" t="s">
        <v>245</v>
      </c>
      <c r="L349" s="38"/>
      <c r="M349" s="186" t="s">
        <v>1</v>
      </c>
      <c r="N349" s="187" t="s">
        <v>47</v>
      </c>
      <c r="O349" s="76"/>
      <c r="P349" s="188">
        <f>O349*H349</f>
        <v>0</v>
      </c>
      <c r="Q349" s="188">
        <v>0.00147</v>
      </c>
      <c r="R349" s="188">
        <f>Q349*H349</f>
        <v>0.010290000000000001</v>
      </c>
      <c r="S349" s="188">
        <v>0</v>
      </c>
      <c r="T349" s="189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190" t="s">
        <v>296</v>
      </c>
      <c r="AT349" s="190" t="s">
        <v>162</v>
      </c>
      <c r="AU349" s="190" t="s">
        <v>91</v>
      </c>
      <c r="AY349" s="18" t="s">
        <v>160</v>
      </c>
      <c r="BE349" s="191">
        <f>IF(N349="základní",J349,0)</f>
        <v>0</v>
      </c>
      <c r="BF349" s="191">
        <f>IF(N349="snížená",J349,0)</f>
        <v>0</v>
      </c>
      <c r="BG349" s="191">
        <f>IF(N349="zákl. přenesená",J349,0)</f>
        <v>0</v>
      </c>
      <c r="BH349" s="191">
        <f>IF(N349="sníž. přenesená",J349,0)</f>
        <v>0</v>
      </c>
      <c r="BI349" s="191">
        <f>IF(N349="nulová",J349,0)</f>
        <v>0</v>
      </c>
      <c r="BJ349" s="18" t="s">
        <v>89</v>
      </c>
      <c r="BK349" s="191">
        <f>ROUND(I349*H349,2)</f>
        <v>0</v>
      </c>
      <c r="BL349" s="18" t="s">
        <v>296</v>
      </c>
      <c r="BM349" s="190" t="s">
        <v>2232</v>
      </c>
    </row>
    <row r="350" s="2" customFormat="1">
      <c r="A350" s="37"/>
      <c r="B350" s="38"/>
      <c r="C350" s="37"/>
      <c r="D350" s="192" t="s">
        <v>167</v>
      </c>
      <c r="E350" s="37"/>
      <c r="F350" s="193" t="s">
        <v>2233</v>
      </c>
      <c r="G350" s="37"/>
      <c r="H350" s="37"/>
      <c r="I350" s="194"/>
      <c r="J350" s="37"/>
      <c r="K350" s="37"/>
      <c r="L350" s="38"/>
      <c r="M350" s="195"/>
      <c r="N350" s="196"/>
      <c r="O350" s="76"/>
      <c r="P350" s="76"/>
      <c r="Q350" s="76"/>
      <c r="R350" s="76"/>
      <c r="S350" s="76"/>
      <c r="T350" s="77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T350" s="18" t="s">
        <v>167</v>
      </c>
      <c r="AU350" s="18" t="s">
        <v>91</v>
      </c>
    </row>
    <row r="351" s="13" customFormat="1">
      <c r="A351" s="13"/>
      <c r="B351" s="201"/>
      <c r="C351" s="13"/>
      <c r="D351" s="192" t="s">
        <v>248</v>
      </c>
      <c r="E351" s="202" t="s">
        <v>1</v>
      </c>
      <c r="F351" s="203" t="s">
        <v>2234</v>
      </c>
      <c r="G351" s="13"/>
      <c r="H351" s="204">
        <v>7</v>
      </c>
      <c r="I351" s="205"/>
      <c r="J351" s="13"/>
      <c r="K351" s="13"/>
      <c r="L351" s="201"/>
      <c r="M351" s="206"/>
      <c r="N351" s="207"/>
      <c r="O351" s="207"/>
      <c r="P351" s="207"/>
      <c r="Q351" s="207"/>
      <c r="R351" s="207"/>
      <c r="S351" s="207"/>
      <c r="T351" s="208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02" t="s">
        <v>248</v>
      </c>
      <c r="AU351" s="202" t="s">
        <v>91</v>
      </c>
      <c r="AV351" s="13" t="s">
        <v>91</v>
      </c>
      <c r="AW351" s="13" t="s">
        <v>37</v>
      </c>
      <c r="AX351" s="13" t="s">
        <v>89</v>
      </c>
      <c r="AY351" s="202" t="s">
        <v>160</v>
      </c>
    </row>
    <row r="352" s="2" customFormat="1" ht="24.15" customHeight="1">
      <c r="A352" s="37"/>
      <c r="B352" s="178"/>
      <c r="C352" s="179" t="s">
        <v>1119</v>
      </c>
      <c r="D352" s="179" t="s">
        <v>162</v>
      </c>
      <c r="E352" s="180" t="s">
        <v>2235</v>
      </c>
      <c r="F352" s="181" t="s">
        <v>2236</v>
      </c>
      <c r="G352" s="182" t="s">
        <v>515</v>
      </c>
      <c r="H352" s="183">
        <v>7</v>
      </c>
      <c r="I352" s="184"/>
      <c r="J352" s="185">
        <f>ROUND(I352*H352,2)</f>
        <v>0</v>
      </c>
      <c r="K352" s="181" t="s">
        <v>245</v>
      </c>
      <c r="L352" s="38"/>
      <c r="M352" s="186" t="s">
        <v>1</v>
      </c>
      <c r="N352" s="187" t="s">
        <v>47</v>
      </c>
      <c r="O352" s="76"/>
      <c r="P352" s="188">
        <f>O352*H352</f>
        <v>0</v>
      </c>
      <c r="Q352" s="188">
        <v>0.0018500000000000001</v>
      </c>
      <c r="R352" s="188">
        <f>Q352*H352</f>
        <v>0.01295</v>
      </c>
      <c r="S352" s="188">
        <v>0</v>
      </c>
      <c r="T352" s="189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190" t="s">
        <v>296</v>
      </c>
      <c r="AT352" s="190" t="s">
        <v>162</v>
      </c>
      <c r="AU352" s="190" t="s">
        <v>91</v>
      </c>
      <c r="AY352" s="18" t="s">
        <v>160</v>
      </c>
      <c r="BE352" s="191">
        <f>IF(N352="základní",J352,0)</f>
        <v>0</v>
      </c>
      <c r="BF352" s="191">
        <f>IF(N352="snížená",J352,0)</f>
        <v>0</v>
      </c>
      <c r="BG352" s="191">
        <f>IF(N352="zákl. přenesená",J352,0)</f>
        <v>0</v>
      </c>
      <c r="BH352" s="191">
        <f>IF(N352="sníž. přenesená",J352,0)</f>
        <v>0</v>
      </c>
      <c r="BI352" s="191">
        <f>IF(N352="nulová",J352,0)</f>
        <v>0</v>
      </c>
      <c r="BJ352" s="18" t="s">
        <v>89</v>
      </c>
      <c r="BK352" s="191">
        <f>ROUND(I352*H352,2)</f>
        <v>0</v>
      </c>
      <c r="BL352" s="18" t="s">
        <v>296</v>
      </c>
      <c r="BM352" s="190" t="s">
        <v>2237</v>
      </c>
    </row>
    <row r="353" s="2" customFormat="1">
      <c r="A353" s="37"/>
      <c r="B353" s="38"/>
      <c r="C353" s="37"/>
      <c r="D353" s="192" t="s">
        <v>167</v>
      </c>
      <c r="E353" s="37"/>
      <c r="F353" s="193" t="s">
        <v>2238</v>
      </c>
      <c r="G353" s="37"/>
      <c r="H353" s="37"/>
      <c r="I353" s="194"/>
      <c r="J353" s="37"/>
      <c r="K353" s="37"/>
      <c r="L353" s="38"/>
      <c r="M353" s="195"/>
      <c r="N353" s="196"/>
      <c r="O353" s="76"/>
      <c r="P353" s="76"/>
      <c r="Q353" s="76"/>
      <c r="R353" s="76"/>
      <c r="S353" s="76"/>
      <c r="T353" s="77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T353" s="18" t="s">
        <v>167</v>
      </c>
      <c r="AU353" s="18" t="s">
        <v>91</v>
      </c>
    </row>
    <row r="354" s="13" customFormat="1">
      <c r="A354" s="13"/>
      <c r="B354" s="201"/>
      <c r="C354" s="13"/>
      <c r="D354" s="192" t="s">
        <v>248</v>
      </c>
      <c r="E354" s="202" t="s">
        <v>1</v>
      </c>
      <c r="F354" s="203" t="s">
        <v>2239</v>
      </c>
      <c r="G354" s="13"/>
      <c r="H354" s="204">
        <v>7</v>
      </c>
      <c r="I354" s="205"/>
      <c r="J354" s="13"/>
      <c r="K354" s="13"/>
      <c r="L354" s="201"/>
      <c r="M354" s="206"/>
      <c r="N354" s="207"/>
      <c r="O354" s="207"/>
      <c r="P354" s="207"/>
      <c r="Q354" s="207"/>
      <c r="R354" s="207"/>
      <c r="S354" s="207"/>
      <c r="T354" s="20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02" t="s">
        <v>248</v>
      </c>
      <c r="AU354" s="202" t="s">
        <v>91</v>
      </c>
      <c r="AV354" s="13" t="s">
        <v>91</v>
      </c>
      <c r="AW354" s="13" t="s">
        <v>37</v>
      </c>
      <c r="AX354" s="13" t="s">
        <v>89</v>
      </c>
      <c r="AY354" s="202" t="s">
        <v>160</v>
      </c>
    </row>
    <row r="355" s="2" customFormat="1" ht="24.15" customHeight="1">
      <c r="A355" s="37"/>
      <c r="B355" s="178"/>
      <c r="C355" s="179" t="s">
        <v>1124</v>
      </c>
      <c r="D355" s="179" t="s">
        <v>162</v>
      </c>
      <c r="E355" s="180" t="s">
        <v>2240</v>
      </c>
      <c r="F355" s="181" t="s">
        <v>2241</v>
      </c>
      <c r="G355" s="182" t="s">
        <v>515</v>
      </c>
      <c r="H355" s="183">
        <v>3</v>
      </c>
      <c r="I355" s="184"/>
      <c r="J355" s="185">
        <f>ROUND(I355*H355,2)</f>
        <v>0</v>
      </c>
      <c r="K355" s="181" t="s">
        <v>245</v>
      </c>
      <c r="L355" s="38"/>
      <c r="M355" s="186" t="s">
        <v>1</v>
      </c>
      <c r="N355" s="187" t="s">
        <v>47</v>
      </c>
      <c r="O355" s="76"/>
      <c r="P355" s="188">
        <f>O355*H355</f>
        <v>0</v>
      </c>
      <c r="Q355" s="188">
        <v>0.0049300000000000004</v>
      </c>
      <c r="R355" s="188">
        <f>Q355*H355</f>
        <v>0.014790000000000001</v>
      </c>
      <c r="S355" s="188">
        <v>0</v>
      </c>
      <c r="T355" s="189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190" t="s">
        <v>296</v>
      </c>
      <c r="AT355" s="190" t="s">
        <v>162</v>
      </c>
      <c r="AU355" s="190" t="s">
        <v>91</v>
      </c>
      <c r="AY355" s="18" t="s">
        <v>160</v>
      </c>
      <c r="BE355" s="191">
        <f>IF(N355="základní",J355,0)</f>
        <v>0</v>
      </c>
      <c r="BF355" s="191">
        <f>IF(N355="snížená",J355,0)</f>
        <v>0</v>
      </c>
      <c r="BG355" s="191">
        <f>IF(N355="zákl. přenesená",J355,0)</f>
        <v>0</v>
      </c>
      <c r="BH355" s="191">
        <f>IF(N355="sníž. přenesená",J355,0)</f>
        <v>0</v>
      </c>
      <c r="BI355" s="191">
        <f>IF(N355="nulová",J355,0)</f>
        <v>0</v>
      </c>
      <c r="BJ355" s="18" t="s">
        <v>89</v>
      </c>
      <c r="BK355" s="191">
        <f>ROUND(I355*H355,2)</f>
        <v>0</v>
      </c>
      <c r="BL355" s="18" t="s">
        <v>296</v>
      </c>
      <c r="BM355" s="190" t="s">
        <v>2242</v>
      </c>
    </row>
    <row r="356" s="2" customFormat="1">
      <c r="A356" s="37"/>
      <c r="B356" s="38"/>
      <c r="C356" s="37"/>
      <c r="D356" s="192" t="s">
        <v>167</v>
      </c>
      <c r="E356" s="37"/>
      <c r="F356" s="193" t="s">
        <v>2243</v>
      </c>
      <c r="G356" s="37"/>
      <c r="H356" s="37"/>
      <c r="I356" s="194"/>
      <c r="J356" s="37"/>
      <c r="K356" s="37"/>
      <c r="L356" s="38"/>
      <c r="M356" s="195"/>
      <c r="N356" s="196"/>
      <c r="O356" s="76"/>
      <c r="P356" s="76"/>
      <c r="Q356" s="76"/>
      <c r="R356" s="76"/>
      <c r="S356" s="76"/>
      <c r="T356" s="77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T356" s="18" t="s">
        <v>167</v>
      </c>
      <c r="AU356" s="18" t="s">
        <v>91</v>
      </c>
    </row>
    <row r="357" s="2" customFormat="1" ht="16.5" customHeight="1">
      <c r="A357" s="37"/>
      <c r="B357" s="178"/>
      <c r="C357" s="179" t="s">
        <v>1129</v>
      </c>
      <c r="D357" s="179" t="s">
        <v>162</v>
      </c>
      <c r="E357" s="180" t="s">
        <v>2244</v>
      </c>
      <c r="F357" s="181" t="s">
        <v>2245</v>
      </c>
      <c r="G357" s="182" t="s">
        <v>515</v>
      </c>
      <c r="H357" s="183">
        <v>0.59999999999999998</v>
      </c>
      <c r="I357" s="184"/>
      <c r="J357" s="185">
        <f>ROUND(I357*H357,2)</f>
        <v>0</v>
      </c>
      <c r="K357" s="181" t="s">
        <v>245</v>
      </c>
      <c r="L357" s="38"/>
      <c r="M357" s="186" t="s">
        <v>1</v>
      </c>
      <c r="N357" s="187" t="s">
        <v>47</v>
      </c>
      <c r="O357" s="76"/>
      <c r="P357" s="188">
        <f>O357*H357</f>
        <v>0</v>
      </c>
      <c r="Q357" s="188">
        <v>0.0046800000000000001</v>
      </c>
      <c r="R357" s="188">
        <f>Q357*H357</f>
        <v>0.0028080000000000002</v>
      </c>
      <c r="S357" s="188">
        <v>0</v>
      </c>
      <c r="T357" s="189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190" t="s">
        <v>296</v>
      </c>
      <c r="AT357" s="190" t="s">
        <v>162</v>
      </c>
      <c r="AU357" s="190" t="s">
        <v>91</v>
      </c>
      <c r="AY357" s="18" t="s">
        <v>160</v>
      </c>
      <c r="BE357" s="191">
        <f>IF(N357="základní",J357,0)</f>
        <v>0</v>
      </c>
      <c r="BF357" s="191">
        <f>IF(N357="snížená",J357,0)</f>
        <v>0</v>
      </c>
      <c r="BG357" s="191">
        <f>IF(N357="zákl. přenesená",J357,0)</f>
        <v>0</v>
      </c>
      <c r="BH357" s="191">
        <f>IF(N357="sníž. přenesená",J357,0)</f>
        <v>0</v>
      </c>
      <c r="BI357" s="191">
        <f>IF(N357="nulová",J357,0)</f>
        <v>0</v>
      </c>
      <c r="BJ357" s="18" t="s">
        <v>89</v>
      </c>
      <c r="BK357" s="191">
        <f>ROUND(I357*H357,2)</f>
        <v>0</v>
      </c>
      <c r="BL357" s="18" t="s">
        <v>296</v>
      </c>
      <c r="BM357" s="190" t="s">
        <v>2246</v>
      </c>
    </row>
    <row r="358" s="2" customFormat="1">
      <c r="A358" s="37"/>
      <c r="B358" s="38"/>
      <c r="C358" s="37"/>
      <c r="D358" s="192" t="s">
        <v>167</v>
      </c>
      <c r="E358" s="37"/>
      <c r="F358" s="193" t="s">
        <v>2247</v>
      </c>
      <c r="G358" s="37"/>
      <c r="H358" s="37"/>
      <c r="I358" s="194"/>
      <c r="J358" s="37"/>
      <c r="K358" s="37"/>
      <c r="L358" s="38"/>
      <c r="M358" s="195"/>
      <c r="N358" s="196"/>
      <c r="O358" s="76"/>
      <c r="P358" s="76"/>
      <c r="Q358" s="76"/>
      <c r="R358" s="76"/>
      <c r="S358" s="76"/>
      <c r="T358" s="77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T358" s="18" t="s">
        <v>167</v>
      </c>
      <c r="AU358" s="18" t="s">
        <v>91</v>
      </c>
    </row>
    <row r="359" s="2" customFormat="1" ht="21.75" customHeight="1">
      <c r="A359" s="37"/>
      <c r="B359" s="178"/>
      <c r="C359" s="179" t="s">
        <v>1134</v>
      </c>
      <c r="D359" s="179" t="s">
        <v>162</v>
      </c>
      <c r="E359" s="180" t="s">
        <v>2248</v>
      </c>
      <c r="F359" s="181" t="s">
        <v>2249</v>
      </c>
      <c r="G359" s="182" t="s">
        <v>515</v>
      </c>
      <c r="H359" s="183">
        <v>14</v>
      </c>
      <c r="I359" s="184"/>
      <c r="J359" s="185">
        <f>ROUND(I359*H359,2)</f>
        <v>0</v>
      </c>
      <c r="K359" s="181" t="s">
        <v>245</v>
      </c>
      <c r="L359" s="38"/>
      <c r="M359" s="186" t="s">
        <v>1</v>
      </c>
      <c r="N359" s="187" t="s">
        <v>47</v>
      </c>
      <c r="O359" s="76"/>
      <c r="P359" s="188">
        <f>O359*H359</f>
        <v>0</v>
      </c>
      <c r="Q359" s="188">
        <v>0.00024000000000000001</v>
      </c>
      <c r="R359" s="188">
        <f>Q359*H359</f>
        <v>0.0033600000000000001</v>
      </c>
      <c r="S359" s="188">
        <v>0.0025400000000000002</v>
      </c>
      <c r="T359" s="189">
        <f>S359*H359</f>
        <v>0.035560000000000001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190" t="s">
        <v>296</v>
      </c>
      <c r="AT359" s="190" t="s">
        <v>162</v>
      </c>
      <c r="AU359" s="190" t="s">
        <v>91</v>
      </c>
      <c r="AY359" s="18" t="s">
        <v>160</v>
      </c>
      <c r="BE359" s="191">
        <f>IF(N359="základní",J359,0)</f>
        <v>0</v>
      </c>
      <c r="BF359" s="191">
        <f>IF(N359="snížená",J359,0)</f>
        <v>0</v>
      </c>
      <c r="BG359" s="191">
        <f>IF(N359="zákl. přenesená",J359,0)</f>
        <v>0</v>
      </c>
      <c r="BH359" s="191">
        <f>IF(N359="sníž. přenesená",J359,0)</f>
        <v>0</v>
      </c>
      <c r="BI359" s="191">
        <f>IF(N359="nulová",J359,0)</f>
        <v>0</v>
      </c>
      <c r="BJ359" s="18" t="s">
        <v>89</v>
      </c>
      <c r="BK359" s="191">
        <f>ROUND(I359*H359,2)</f>
        <v>0</v>
      </c>
      <c r="BL359" s="18" t="s">
        <v>296</v>
      </c>
      <c r="BM359" s="190" t="s">
        <v>2250</v>
      </c>
    </row>
    <row r="360" s="2" customFormat="1">
      <c r="A360" s="37"/>
      <c r="B360" s="38"/>
      <c r="C360" s="37"/>
      <c r="D360" s="192" t="s">
        <v>167</v>
      </c>
      <c r="E360" s="37"/>
      <c r="F360" s="193" t="s">
        <v>2251</v>
      </c>
      <c r="G360" s="37"/>
      <c r="H360" s="37"/>
      <c r="I360" s="194"/>
      <c r="J360" s="37"/>
      <c r="K360" s="37"/>
      <c r="L360" s="38"/>
      <c r="M360" s="195"/>
      <c r="N360" s="196"/>
      <c r="O360" s="76"/>
      <c r="P360" s="76"/>
      <c r="Q360" s="76"/>
      <c r="R360" s="76"/>
      <c r="S360" s="76"/>
      <c r="T360" s="77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18" t="s">
        <v>167</v>
      </c>
      <c r="AU360" s="18" t="s">
        <v>91</v>
      </c>
    </row>
    <row r="361" s="2" customFormat="1" ht="21.75" customHeight="1">
      <c r="A361" s="37"/>
      <c r="B361" s="178"/>
      <c r="C361" s="179" t="s">
        <v>1139</v>
      </c>
      <c r="D361" s="179" t="s">
        <v>162</v>
      </c>
      <c r="E361" s="180" t="s">
        <v>2252</v>
      </c>
      <c r="F361" s="181" t="s">
        <v>2253</v>
      </c>
      <c r="G361" s="182" t="s">
        <v>515</v>
      </c>
      <c r="H361" s="183">
        <v>3</v>
      </c>
      <c r="I361" s="184"/>
      <c r="J361" s="185">
        <f>ROUND(I361*H361,2)</f>
        <v>0</v>
      </c>
      <c r="K361" s="181" t="s">
        <v>245</v>
      </c>
      <c r="L361" s="38"/>
      <c r="M361" s="186" t="s">
        <v>1</v>
      </c>
      <c r="N361" s="187" t="s">
        <v>47</v>
      </c>
      <c r="O361" s="76"/>
      <c r="P361" s="188">
        <f>O361*H361</f>
        <v>0</v>
      </c>
      <c r="Q361" s="188">
        <v>0.00024000000000000001</v>
      </c>
      <c r="R361" s="188">
        <f>Q361*H361</f>
        <v>0.00072000000000000005</v>
      </c>
      <c r="S361" s="188">
        <v>0.0055300000000000002</v>
      </c>
      <c r="T361" s="189">
        <f>S361*H361</f>
        <v>0.016590000000000001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190" t="s">
        <v>296</v>
      </c>
      <c r="AT361" s="190" t="s">
        <v>162</v>
      </c>
      <c r="AU361" s="190" t="s">
        <v>91</v>
      </c>
      <c r="AY361" s="18" t="s">
        <v>160</v>
      </c>
      <c r="BE361" s="191">
        <f>IF(N361="základní",J361,0)</f>
        <v>0</v>
      </c>
      <c r="BF361" s="191">
        <f>IF(N361="snížená",J361,0)</f>
        <v>0</v>
      </c>
      <c r="BG361" s="191">
        <f>IF(N361="zákl. přenesená",J361,0)</f>
        <v>0</v>
      </c>
      <c r="BH361" s="191">
        <f>IF(N361="sníž. přenesená",J361,0)</f>
        <v>0</v>
      </c>
      <c r="BI361" s="191">
        <f>IF(N361="nulová",J361,0)</f>
        <v>0</v>
      </c>
      <c r="BJ361" s="18" t="s">
        <v>89</v>
      </c>
      <c r="BK361" s="191">
        <f>ROUND(I361*H361,2)</f>
        <v>0</v>
      </c>
      <c r="BL361" s="18" t="s">
        <v>296</v>
      </c>
      <c r="BM361" s="190" t="s">
        <v>2254</v>
      </c>
    </row>
    <row r="362" s="2" customFormat="1">
      <c r="A362" s="37"/>
      <c r="B362" s="38"/>
      <c r="C362" s="37"/>
      <c r="D362" s="192" t="s">
        <v>167</v>
      </c>
      <c r="E362" s="37"/>
      <c r="F362" s="193" t="s">
        <v>2255</v>
      </c>
      <c r="G362" s="37"/>
      <c r="H362" s="37"/>
      <c r="I362" s="194"/>
      <c r="J362" s="37"/>
      <c r="K362" s="37"/>
      <c r="L362" s="38"/>
      <c r="M362" s="195"/>
      <c r="N362" s="196"/>
      <c r="O362" s="76"/>
      <c r="P362" s="76"/>
      <c r="Q362" s="76"/>
      <c r="R362" s="76"/>
      <c r="S362" s="76"/>
      <c r="T362" s="77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T362" s="18" t="s">
        <v>167</v>
      </c>
      <c r="AU362" s="18" t="s">
        <v>91</v>
      </c>
    </row>
    <row r="363" s="2" customFormat="1" ht="16.5" customHeight="1">
      <c r="A363" s="37"/>
      <c r="B363" s="178"/>
      <c r="C363" s="179" t="s">
        <v>1146</v>
      </c>
      <c r="D363" s="179" t="s">
        <v>162</v>
      </c>
      <c r="E363" s="180" t="s">
        <v>2256</v>
      </c>
      <c r="F363" s="181" t="s">
        <v>2257</v>
      </c>
      <c r="G363" s="182" t="s">
        <v>295</v>
      </c>
      <c r="H363" s="183">
        <v>2</v>
      </c>
      <c r="I363" s="184"/>
      <c r="J363" s="185">
        <f>ROUND(I363*H363,2)</f>
        <v>0</v>
      </c>
      <c r="K363" s="181" t="s">
        <v>245</v>
      </c>
      <c r="L363" s="38"/>
      <c r="M363" s="186" t="s">
        <v>1</v>
      </c>
      <c r="N363" s="187" t="s">
        <v>47</v>
      </c>
      <c r="O363" s="76"/>
      <c r="P363" s="188">
        <f>O363*H363</f>
        <v>0</v>
      </c>
      <c r="Q363" s="188">
        <v>0</v>
      </c>
      <c r="R363" s="188">
        <f>Q363*H363</f>
        <v>0</v>
      </c>
      <c r="S363" s="188">
        <v>0</v>
      </c>
      <c r="T363" s="189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190" t="s">
        <v>296</v>
      </c>
      <c r="AT363" s="190" t="s">
        <v>162</v>
      </c>
      <c r="AU363" s="190" t="s">
        <v>91</v>
      </c>
      <c r="AY363" s="18" t="s">
        <v>160</v>
      </c>
      <c r="BE363" s="191">
        <f>IF(N363="základní",J363,0)</f>
        <v>0</v>
      </c>
      <c r="BF363" s="191">
        <f>IF(N363="snížená",J363,0)</f>
        <v>0</v>
      </c>
      <c r="BG363" s="191">
        <f>IF(N363="zákl. přenesená",J363,0)</f>
        <v>0</v>
      </c>
      <c r="BH363" s="191">
        <f>IF(N363="sníž. přenesená",J363,0)</f>
        <v>0</v>
      </c>
      <c r="BI363" s="191">
        <f>IF(N363="nulová",J363,0)</f>
        <v>0</v>
      </c>
      <c r="BJ363" s="18" t="s">
        <v>89</v>
      </c>
      <c r="BK363" s="191">
        <f>ROUND(I363*H363,2)</f>
        <v>0</v>
      </c>
      <c r="BL363" s="18" t="s">
        <v>296</v>
      </c>
      <c r="BM363" s="190" t="s">
        <v>2258</v>
      </c>
    </row>
    <row r="364" s="2" customFormat="1">
      <c r="A364" s="37"/>
      <c r="B364" s="38"/>
      <c r="C364" s="37"/>
      <c r="D364" s="192" t="s">
        <v>167</v>
      </c>
      <c r="E364" s="37"/>
      <c r="F364" s="193" t="s">
        <v>2259</v>
      </c>
      <c r="G364" s="37"/>
      <c r="H364" s="37"/>
      <c r="I364" s="194"/>
      <c r="J364" s="37"/>
      <c r="K364" s="37"/>
      <c r="L364" s="38"/>
      <c r="M364" s="195"/>
      <c r="N364" s="196"/>
      <c r="O364" s="76"/>
      <c r="P364" s="76"/>
      <c r="Q364" s="76"/>
      <c r="R364" s="76"/>
      <c r="S364" s="76"/>
      <c r="T364" s="77"/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T364" s="18" t="s">
        <v>167</v>
      </c>
      <c r="AU364" s="18" t="s">
        <v>91</v>
      </c>
    </row>
    <row r="365" s="2" customFormat="1" ht="16.5" customHeight="1">
      <c r="A365" s="37"/>
      <c r="B365" s="178"/>
      <c r="C365" s="179" t="s">
        <v>1152</v>
      </c>
      <c r="D365" s="179" t="s">
        <v>162</v>
      </c>
      <c r="E365" s="180" t="s">
        <v>2260</v>
      </c>
      <c r="F365" s="181" t="s">
        <v>2261</v>
      </c>
      <c r="G365" s="182" t="s">
        <v>515</v>
      </c>
      <c r="H365" s="183">
        <v>68</v>
      </c>
      <c r="I365" s="184"/>
      <c r="J365" s="185">
        <f>ROUND(I365*H365,2)</f>
        <v>0</v>
      </c>
      <c r="K365" s="181" t="s">
        <v>245</v>
      </c>
      <c r="L365" s="38"/>
      <c r="M365" s="186" t="s">
        <v>1</v>
      </c>
      <c r="N365" s="187" t="s">
        <v>47</v>
      </c>
      <c r="O365" s="76"/>
      <c r="P365" s="188">
        <f>O365*H365</f>
        <v>0</v>
      </c>
      <c r="Q365" s="188">
        <v>0</v>
      </c>
      <c r="R365" s="188">
        <f>Q365*H365</f>
        <v>0</v>
      </c>
      <c r="S365" s="188">
        <v>0</v>
      </c>
      <c r="T365" s="189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190" t="s">
        <v>296</v>
      </c>
      <c r="AT365" s="190" t="s">
        <v>162</v>
      </c>
      <c r="AU365" s="190" t="s">
        <v>91</v>
      </c>
      <c r="AY365" s="18" t="s">
        <v>160</v>
      </c>
      <c r="BE365" s="191">
        <f>IF(N365="základní",J365,0)</f>
        <v>0</v>
      </c>
      <c r="BF365" s="191">
        <f>IF(N365="snížená",J365,0)</f>
        <v>0</v>
      </c>
      <c r="BG365" s="191">
        <f>IF(N365="zákl. přenesená",J365,0)</f>
        <v>0</v>
      </c>
      <c r="BH365" s="191">
        <f>IF(N365="sníž. přenesená",J365,0)</f>
        <v>0</v>
      </c>
      <c r="BI365" s="191">
        <f>IF(N365="nulová",J365,0)</f>
        <v>0</v>
      </c>
      <c r="BJ365" s="18" t="s">
        <v>89</v>
      </c>
      <c r="BK365" s="191">
        <f>ROUND(I365*H365,2)</f>
        <v>0</v>
      </c>
      <c r="BL365" s="18" t="s">
        <v>296</v>
      </c>
      <c r="BM365" s="190" t="s">
        <v>2262</v>
      </c>
    </row>
    <row r="366" s="2" customFormat="1">
      <c r="A366" s="37"/>
      <c r="B366" s="38"/>
      <c r="C366" s="37"/>
      <c r="D366" s="192" t="s">
        <v>167</v>
      </c>
      <c r="E366" s="37"/>
      <c r="F366" s="193" t="s">
        <v>2263</v>
      </c>
      <c r="G366" s="37"/>
      <c r="H366" s="37"/>
      <c r="I366" s="194"/>
      <c r="J366" s="37"/>
      <c r="K366" s="37"/>
      <c r="L366" s="38"/>
      <c r="M366" s="195"/>
      <c r="N366" s="196"/>
      <c r="O366" s="76"/>
      <c r="P366" s="76"/>
      <c r="Q366" s="76"/>
      <c r="R366" s="76"/>
      <c r="S366" s="76"/>
      <c r="T366" s="77"/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T366" s="18" t="s">
        <v>167</v>
      </c>
      <c r="AU366" s="18" t="s">
        <v>91</v>
      </c>
    </row>
    <row r="367" s="13" customFormat="1">
      <c r="A367" s="13"/>
      <c r="B367" s="201"/>
      <c r="C367" s="13"/>
      <c r="D367" s="192" t="s">
        <v>248</v>
      </c>
      <c r="E367" s="202" t="s">
        <v>1</v>
      </c>
      <c r="F367" s="203" t="s">
        <v>2264</v>
      </c>
      <c r="G367" s="13"/>
      <c r="H367" s="204">
        <v>68</v>
      </c>
      <c r="I367" s="205"/>
      <c r="J367" s="13"/>
      <c r="K367" s="13"/>
      <c r="L367" s="201"/>
      <c r="M367" s="206"/>
      <c r="N367" s="207"/>
      <c r="O367" s="207"/>
      <c r="P367" s="207"/>
      <c r="Q367" s="207"/>
      <c r="R367" s="207"/>
      <c r="S367" s="207"/>
      <c r="T367" s="208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02" t="s">
        <v>248</v>
      </c>
      <c r="AU367" s="202" t="s">
        <v>91</v>
      </c>
      <c r="AV367" s="13" t="s">
        <v>91</v>
      </c>
      <c r="AW367" s="13" t="s">
        <v>37</v>
      </c>
      <c r="AX367" s="13" t="s">
        <v>89</v>
      </c>
      <c r="AY367" s="202" t="s">
        <v>160</v>
      </c>
    </row>
    <row r="368" s="2" customFormat="1" ht="16.5" customHeight="1">
      <c r="A368" s="37"/>
      <c r="B368" s="178"/>
      <c r="C368" s="179" t="s">
        <v>1158</v>
      </c>
      <c r="D368" s="179" t="s">
        <v>162</v>
      </c>
      <c r="E368" s="180" t="s">
        <v>2265</v>
      </c>
      <c r="F368" s="181" t="s">
        <v>2266</v>
      </c>
      <c r="G368" s="182" t="s">
        <v>220</v>
      </c>
      <c r="H368" s="183">
        <v>2</v>
      </c>
      <c r="I368" s="184"/>
      <c r="J368" s="185">
        <f>ROUND(I368*H368,2)</f>
        <v>0</v>
      </c>
      <c r="K368" s="181" t="s">
        <v>245</v>
      </c>
      <c r="L368" s="38"/>
      <c r="M368" s="186" t="s">
        <v>1</v>
      </c>
      <c r="N368" s="187" t="s">
        <v>47</v>
      </c>
      <c r="O368" s="76"/>
      <c r="P368" s="188">
        <f>O368*H368</f>
        <v>0</v>
      </c>
      <c r="Q368" s="188">
        <v>0.0059699999999999996</v>
      </c>
      <c r="R368" s="188">
        <f>Q368*H368</f>
        <v>0.011939999999999999</v>
      </c>
      <c r="S368" s="188">
        <v>0</v>
      </c>
      <c r="T368" s="189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190" t="s">
        <v>296</v>
      </c>
      <c r="AT368" s="190" t="s">
        <v>162</v>
      </c>
      <c r="AU368" s="190" t="s">
        <v>91</v>
      </c>
      <c r="AY368" s="18" t="s">
        <v>160</v>
      </c>
      <c r="BE368" s="191">
        <f>IF(N368="základní",J368,0)</f>
        <v>0</v>
      </c>
      <c r="BF368" s="191">
        <f>IF(N368="snížená",J368,0)</f>
        <v>0</v>
      </c>
      <c r="BG368" s="191">
        <f>IF(N368="zákl. přenesená",J368,0)</f>
        <v>0</v>
      </c>
      <c r="BH368" s="191">
        <f>IF(N368="sníž. přenesená",J368,0)</f>
        <v>0</v>
      </c>
      <c r="BI368" s="191">
        <f>IF(N368="nulová",J368,0)</f>
        <v>0</v>
      </c>
      <c r="BJ368" s="18" t="s">
        <v>89</v>
      </c>
      <c r="BK368" s="191">
        <f>ROUND(I368*H368,2)</f>
        <v>0</v>
      </c>
      <c r="BL368" s="18" t="s">
        <v>296</v>
      </c>
      <c r="BM368" s="190" t="s">
        <v>2267</v>
      </c>
    </row>
    <row r="369" s="2" customFormat="1" ht="24.15" customHeight="1">
      <c r="A369" s="37"/>
      <c r="B369" s="178"/>
      <c r="C369" s="179" t="s">
        <v>1164</v>
      </c>
      <c r="D369" s="179" t="s">
        <v>162</v>
      </c>
      <c r="E369" s="180" t="s">
        <v>2268</v>
      </c>
      <c r="F369" s="181" t="s">
        <v>2269</v>
      </c>
      <c r="G369" s="182" t="s">
        <v>220</v>
      </c>
      <c r="H369" s="183">
        <v>2</v>
      </c>
      <c r="I369" s="184"/>
      <c r="J369" s="185">
        <f>ROUND(I369*H369,2)</f>
        <v>0</v>
      </c>
      <c r="K369" s="181" t="s">
        <v>245</v>
      </c>
      <c r="L369" s="38"/>
      <c r="M369" s="186" t="s">
        <v>1</v>
      </c>
      <c r="N369" s="187" t="s">
        <v>47</v>
      </c>
      <c r="O369" s="76"/>
      <c r="P369" s="188">
        <f>O369*H369</f>
        <v>0</v>
      </c>
      <c r="Q369" s="188">
        <v>6.9999999999999994E-05</v>
      </c>
      <c r="R369" s="188">
        <f>Q369*H369</f>
        <v>0.00013999999999999999</v>
      </c>
      <c r="S369" s="188">
        <v>0</v>
      </c>
      <c r="T369" s="189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190" t="s">
        <v>296</v>
      </c>
      <c r="AT369" s="190" t="s">
        <v>162</v>
      </c>
      <c r="AU369" s="190" t="s">
        <v>91</v>
      </c>
      <c r="AY369" s="18" t="s">
        <v>160</v>
      </c>
      <c r="BE369" s="191">
        <f>IF(N369="základní",J369,0)</f>
        <v>0</v>
      </c>
      <c r="BF369" s="191">
        <f>IF(N369="snížená",J369,0)</f>
        <v>0</v>
      </c>
      <c r="BG369" s="191">
        <f>IF(N369="zákl. přenesená",J369,0)</f>
        <v>0</v>
      </c>
      <c r="BH369" s="191">
        <f>IF(N369="sníž. přenesená",J369,0)</f>
        <v>0</v>
      </c>
      <c r="BI369" s="191">
        <f>IF(N369="nulová",J369,0)</f>
        <v>0</v>
      </c>
      <c r="BJ369" s="18" t="s">
        <v>89</v>
      </c>
      <c r="BK369" s="191">
        <f>ROUND(I369*H369,2)</f>
        <v>0</v>
      </c>
      <c r="BL369" s="18" t="s">
        <v>296</v>
      </c>
      <c r="BM369" s="190" t="s">
        <v>2270</v>
      </c>
    </row>
    <row r="370" s="2" customFormat="1">
      <c r="A370" s="37"/>
      <c r="B370" s="38"/>
      <c r="C370" s="37"/>
      <c r="D370" s="192" t="s">
        <v>167</v>
      </c>
      <c r="E370" s="37"/>
      <c r="F370" s="193" t="s">
        <v>2271</v>
      </c>
      <c r="G370" s="37"/>
      <c r="H370" s="37"/>
      <c r="I370" s="194"/>
      <c r="J370" s="37"/>
      <c r="K370" s="37"/>
      <c r="L370" s="38"/>
      <c r="M370" s="195"/>
      <c r="N370" s="196"/>
      <c r="O370" s="76"/>
      <c r="P370" s="76"/>
      <c r="Q370" s="76"/>
      <c r="R370" s="76"/>
      <c r="S370" s="76"/>
      <c r="T370" s="77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T370" s="18" t="s">
        <v>167</v>
      </c>
      <c r="AU370" s="18" t="s">
        <v>91</v>
      </c>
    </row>
    <row r="371" s="2" customFormat="1" ht="16.5" customHeight="1">
      <c r="A371" s="37"/>
      <c r="B371" s="178"/>
      <c r="C371" s="227" t="s">
        <v>1169</v>
      </c>
      <c r="D371" s="227" t="s">
        <v>549</v>
      </c>
      <c r="E371" s="228" t="s">
        <v>2272</v>
      </c>
      <c r="F371" s="229" t="s">
        <v>2273</v>
      </c>
      <c r="G371" s="230" t="s">
        <v>295</v>
      </c>
      <c r="H371" s="231">
        <v>2</v>
      </c>
      <c r="I371" s="232"/>
      <c r="J371" s="233">
        <f>ROUND(I371*H371,2)</f>
        <v>0</v>
      </c>
      <c r="K371" s="229" t="s">
        <v>245</v>
      </c>
      <c r="L371" s="234"/>
      <c r="M371" s="235" t="s">
        <v>1</v>
      </c>
      <c r="N371" s="236" t="s">
        <v>47</v>
      </c>
      <c r="O371" s="76"/>
      <c r="P371" s="188">
        <f>O371*H371</f>
        <v>0</v>
      </c>
      <c r="Q371" s="188">
        <v>0.00010000000000000001</v>
      </c>
      <c r="R371" s="188">
        <f>Q371*H371</f>
        <v>0.00020000000000000001</v>
      </c>
      <c r="S371" s="188">
        <v>0</v>
      </c>
      <c r="T371" s="189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190" t="s">
        <v>586</v>
      </c>
      <c r="AT371" s="190" t="s">
        <v>549</v>
      </c>
      <c r="AU371" s="190" t="s">
        <v>91</v>
      </c>
      <c r="AY371" s="18" t="s">
        <v>160</v>
      </c>
      <c r="BE371" s="191">
        <f>IF(N371="základní",J371,0)</f>
        <v>0</v>
      </c>
      <c r="BF371" s="191">
        <f>IF(N371="snížená",J371,0)</f>
        <v>0</v>
      </c>
      <c r="BG371" s="191">
        <f>IF(N371="zákl. přenesená",J371,0)</f>
        <v>0</v>
      </c>
      <c r="BH371" s="191">
        <f>IF(N371="sníž. přenesená",J371,0)</f>
        <v>0</v>
      </c>
      <c r="BI371" s="191">
        <f>IF(N371="nulová",J371,0)</f>
        <v>0</v>
      </c>
      <c r="BJ371" s="18" t="s">
        <v>89</v>
      </c>
      <c r="BK371" s="191">
        <f>ROUND(I371*H371,2)</f>
        <v>0</v>
      </c>
      <c r="BL371" s="18" t="s">
        <v>296</v>
      </c>
      <c r="BM371" s="190" t="s">
        <v>2274</v>
      </c>
    </row>
    <row r="372" s="2" customFormat="1" ht="24.15" customHeight="1">
      <c r="A372" s="37"/>
      <c r="B372" s="178"/>
      <c r="C372" s="179" t="s">
        <v>1175</v>
      </c>
      <c r="D372" s="179" t="s">
        <v>162</v>
      </c>
      <c r="E372" s="180" t="s">
        <v>2275</v>
      </c>
      <c r="F372" s="181" t="s">
        <v>2276</v>
      </c>
      <c r="G372" s="182" t="s">
        <v>295</v>
      </c>
      <c r="H372" s="183">
        <v>2</v>
      </c>
      <c r="I372" s="184"/>
      <c r="J372" s="185">
        <f>ROUND(I372*H372,2)</f>
        <v>0</v>
      </c>
      <c r="K372" s="181" t="s">
        <v>245</v>
      </c>
      <c r="L372" s="38"/>
      <c r="M372" s="186" t="s">
        <v>1</v>
      </c>
      <c r="N372" s="187" t="s">
        <v>47</v>
      </c>
      <c r="O372" s="76"/>
      <c r="P372" s="188">
        <f>O372*H372</f>
        <v>0</v>
      </c>
      <c r="Q372" s="188">
        <v>0.00024000000000000001</v>
      </c>
      <c r="R372" s="188">
        <f>Q372*H372</f>
        <v>0.00048000000000000001</v>
      </c>
      <c r="S372" s="188">
        <v>0</v>
      </c>
      <c r="T372" s="189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190" t="s">
        <v>296</v>
      </c>
      <c r="AT372" s="190" t="s">
        <v>162</v>
      </c>
      <c r="AU372" s="190" t="s">
        <v>91</v>
      </c>
      <c r="AY372" s="18" t="s">
        <v>160</v>
      </c>
      <c r="BE372" s="191">
        <f>IF(N372="základní",J372,0)</f>
        <v>0</v>
      </c>
      <c r="BF372" s="191">
        <f>IF(N372="snížená",J372,0)</f>
        <v>0</v>
      </c>
      <c r="BG372" s="191">
        <f>IF(N372="zákl. přenesená",J372,0)</f>
        <v>0</v>
      </c>
      <c r="BH372" s="191">
        <f>IF(N372="sníž. přenesená",J372,0)</f>
        <v>0</v>
      </c>
      <c r="BI372" s="191">
        <f>IF(N372="nulová",J372,0)</f>
        <v>0</v>
      </c>
      <c r="BJ372" s="18" t="s">
        <v>89</v>
      </c>
      <c r="BK372" s="191">
        <f>ROUND(I372*H372,2)</f>
        <v>0</v>
      </c>
      <c r="BL372" s="18" t="s">
        <v>296</v>
      </c>
      <c r="BM372" s="190" t="s">
        <v>2277</v>
      </c>
    </row>
    <row r="373" s="2" customFormat="1">
      <c r="A373" s="37"/>
      <c r="B373" s="38"/>
      <c r="C373" s="37"/>
      <c r="D373" s="192" t="s">
        <v>167</v>
      </c>
      <c r="E373" s="37"/>
      <c r="F373" s="193" t="s">
        <v>2278</v>
      </c>
      <c r="G373" s="37"/>
      <c r="H373" s="37"/>
      <c r="I373" s="194"/>
      <c r="J373" s="37"/>
      <c r="K373" s="37"/>
      <c r="L373" s="38"/>
      <c r="M373" s="195"/>
      <c r="N373" s="196"/>
      <c r="O373" s="76"/>
      <c r="P373" s="76"/>
      <c r="Q373" s="76"/>
      <c r="R373" s="76"/>
      <c r="S373" s="76"/>
      <c r="T373" s="77"/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T373" s="18" t="s">
        <v>167</v>
      </c>
      <c r="AU373" s="18" t="s">
        <v>91</v>
      </c>
    </row>
    <row r="374" s="2" customFormat="1" ht="24.15" customHeight="1">
      <c r="A374" s="37"/>
      <c r="B374" s="178"/>
      <c r="C374" s="179" t="s">
        <v>1181</v>
      </c>
      <c r="D374" s="179" t="s">
        <v>162</v>
      </c>
      <c r="E374" s="180" t="s">
        <v>2279</v>
      </c>
      <c r="F374" s="181" t="s">
        <v>2280</v>
      </c>
      <c r="G374" s="182" t="s">
        <v>295</v>
      </c>
      <c r="H374" s="183">
        <v>2</v>
      </c>
      <c r="I374" s="184"/>
      <c r="J374" s="185">
        <f>ROUND(I374*H374,2)</f>
        <v>0</v>
      </c>
      <c r="K374" s="181" t="s">
        <v>245</v>
      </c>
      <c r="L374" s="38"/>
      <c r="M374" s="186" t="s">
        <v>1</v>
      </c>
      <c r="N374" s="187" t="s">
        <v>47</v>
      </c>
      <c r="O374" s="76"/>
      <c r="P374" s="188">
        <f>O374*H374</f>
        <v>0</v>
      </c>
      <c r="Q374" s="188">
        <v>0.00038000000000000002</v>
      </c>
      <c r="R374" s="188">
        <f>Q374*H374</f>
        <v>0.00076000000000000004</v>
      </c>
      <c r="S374" s="188">
        <v>0</v>
      </c>
      <c r="T374" s="189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190" t="s">
        <v>296</v>
      </c>
      <c r="AT374" s="190" t="s">
        <v>162</v>
      </c>
      <c r="AU374" s="190" t="s">
        <v>91</v>
      </c>
      <c r="AY374" s="18" t="s">
        <v>160</v>
      </c>
      <c r="BE374" s="191">
        <f>IF(N374="základní",J374,0)</f>
        <v>0</v>
      </c>
      <c r="BF374" s="191">
        <f>IF(N374="snížená",J374,0)</f>
        <v>0</v>
      </c>
      <c r="BG374" s="191">
        <f>IF(N374="zákl. přenesená",J374,0)</f>
        <v>0</v>
      </c>
      <c r="BH374" s="191">
        <f>IF(N374="sníž. přenesená",J374,0)</f>
        <v>0</v>
      </c>
      <c r="BI374" s="191">
        <f>IF(N374="nulová",J374,0)</f>
        <v>0</v>
      </c>
      <c r="BJ374" s="18" t="s">
        <v>89</v>
      </c>
      <c r="BK374" s="191">
        <f>ROUND(I374*H374,2)</f>
        <v>0</v>
      </c>
      <c r="BL374" s="18" t="s">
        <v>296</v>
      </c>
      <c r="BM374" s="190" t="s">
        <v>2281</v>
      </c>
    </row>
    <row r="375" s="2" customFormat="1">
      <c r="A375" s="37"/>
      <c r="B375" s="38"/>
      <c r="C375" s="37"/>
      <c r="D375" s="192" t="s">
        <v>167</v>
      </c>
      <c r="E375" s="37"/>
      <c r="F375" s="193" t="s">
        <v>2282</v>
      </c>
      <c r="G375" s="37"/>
      <c r="H375" s="37"/>
      <c r="I375" s="194"/>
      <c r="J375" s="37"/>
      <c r="K375" s="37"/>
      <c r="L375" s="38"/>
      <c r="M375" s="195"/>
      <c r="N375" s="196"/>
      <c r="O375" s="76"/>
      <c r="P375" s="76"/>
      <c r="Q375" s="76"/>
      <c r="R375" s="76"/>
      <c r="S375" s="76"/>
      <c r="T375" s="77"/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T375" s="18" t="s">
        <v>167</v>
      </c>
      <c r="AU375" s="18" t="s">
        <v>91</v>
      </c>
    </row>
    <row r="376" s="2" customFormat="1" ht="24.15" customHeight="1">
      <c r="A376" s="37"/>
      <c r="B376" s="178"/>
      <c r="C376" s="179" t="s">
        <v>1187</v>
      </c>
      <c r="D376" s="179" t="s">
        <v>162</v>
      </c>
      <c r="E376" s="180" t="s">
        <v>2283</v>
      </c>
      <c r="F376" s="181" t="s">
        <v>2284</v>
      </c>
      <c r="G376" s="182" t="s">
        <v>295</v>
      </c>
      <c r="H376" s="183">
        <v>1</v>
      </c>
      <c r="I376" s="184"/>
      <c r="J376" s="185">
        <f>ROUND(I376*H376,2)</f>
        <v>0</v>
      </c>
      <c r="K376" s="181" t="s">
        <v>245</v>
      </c>
      <c r="L376" s="38"/>
      <c r="M376" s="186" t="s">
        <v>1</v>
      </c>
      <c r="N376" s="187" t="s">
        <v>47</v>
      </c>
      <c r="O376" s="76"/>
      <c r="P376" s="188">
        <f>O376*H376</f>
        <v>0</v>
      </c>
      <c r="Q376" s="188">
        <v>0.0020799999999999998</v>
      </c>
      <c r="R376" s="188">
        <f>Q376*H376</f>
        <v>0.0020799999999999998</v>
      </c>
      <c r="S376" s="188">
        <v>0</v>
      </c>
      <c r="T376" s="189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190" t="s">
        <v>296</v>
      </c>
      <c r="AT376" s="190" t="s">
        <v>162</v>
      </c>
      <c r="AU376" s="190" t="s">
        <v>91</v>
      </c>
      <c r="AY376" s="18" t="s">
        <v>160</v>
      </c>
      <c r="BE376" s="191">
        <f>IF(N376="základní",J376,0)</f>
        <v>0</v>
      </c>
      <c r="BF376" s="191">
        <f>IF(N376="snížená",J376,0)</f>
        <v>0</v>
      </c>
      <c r="BG376" s="191">
        <f>IF(N376="zákl. přenesená",J376,0)</f>
        <v>0</v>
      </c>
      <c r="BH376" s="191">
        <f>IF(N376="sníž. přenesená",J376,0)</f>
        <v>0</v>
      </c>
      <c r="BI376" s="191">
        <f>IF(N376="nulová",J376,0)</f>
        <v>0</v>
      </c>
      <c r="BJ376" s="18" t="s">
        <v>89</v>
      </c>
      <c r="BK376" s="191">
        <f>ROUND(I376*H376,2)</f>
        <v>0</v>
      </c>
      <c r="BL376" s="18" t="s">
        <v>296</v>
      </c>
      <c r="BM376" s="190" t="s">
        <v>2285</v>
      </c>
    </row>
    <row r="377" s="2" customFormat="1">
      <c r="A377" s="37"/>
      <c r="B377" s="38"/>
      <c r="C377" s="37"/>
      <c r="D377" s="192" t="s">
        <v>167</v>
      </c>
      <c r="E377" s="37"/>
      <c r="F377" s="193" t="s">
        <v>2286</v>
      </c>
      <c r="G377" s="37"/>
      <c r="H377" s="37"/>
      <c r="I377" s="194"/>
      <c r="J377" s="37"/>
      <c r="K377" s="37"/>
      <c r="L377" s="38"/>
      <c r="M377" s="195"/>
      <c r="N377" s="196"/>
      <c r="O377" s="76"/>
      <c r="P377" s="76"/>
      <c r="Q377" s="76"/>
      <c r="R377" s="76"/>
      <c r="S377" s="76"/>
      <c r="T377" s="77"/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T377" s="18" t="s">
        <v>167</v>
      </c>
      <c r="AU377" s="18" t="s">
        <v>91</v>
      </c>
    </row>
    <row r="378" s="2" customFormat="1" ht="16.5" customHeight="1">
      <c r="A378" s="37"/>
      <c r="B378" s="178"/>
      <c r="C378" s="179" t="s">
        <v>1193</v>
      </c>
      <c r="D378" s="179" t="s">
        <v>162</v>
      </c>
      <c r="E378" s="180" t="s">
        <v>2287</v>
      </c>
      <c r="F378" s="181" t="s">
        <v>2288</v>
      </c>
      <c r="G378" s="182" t="s">
        <v>295</v>
      </c>
      <c r="H378" s="183">
        <v>2</v>
      </c>
      <c r="I378" s="184"/>
      <c r="J378" s="185">
        <f>ROUND(I378*H378,2)</f>
        <v>0</v>
      </c>
      <c r="K378" s="181" t="s">
        <v>1</v>
      </c>
      <c r="L378" s="38"/>
      <c r="M378" s="186" t="s">
        <v>1</v>
      </c>
      <c r="N378" s="187" t="s">
        <v>47</v>
      </c>
      <c r="O378" s="76"/>
      <c r="P378" s="188">
        <f>O378*H378</f>
        <v>0</v>
      </c>
      <c r="Q378" s="188">
        <v>0.00024000000000000001</v>
      </c>
      <c r="R378" s="188">
        <f>Q378*H378</f>
        <v>0.00048000000000000001</v>
      </c>
      <c r="S378" s="188">
        <v>0</v>
      </c>
      <c r="T378" s="189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190" t="s">
        <v>296</v>
      </c>
      <c r="AT378" s="190" t="s">
        <v>162</v>
      </c>
      <c r="AU378" s="190" t="s">
        <v>91</v>
      </c>
      <c r="AY378" s="18" t="s">
        <v>160</v>
      </c>
      <c r="BE378" s="191">
        <f>IF(N378="základní",J378,0)</f>
        <v>0</v>
      </c>
      <c r="BF378" s="191">
        <f>IF(N378="snížená",J378,0)</f>
        <v>0</v>
      </c>
      <c r="BG378" s="191">
        <f>IF(N378="zákl. přenesená",J378,0)</f>
        <v>0</v>
      </c>
      <c r="BH378" s="191">
        <f>IF(N378="sníž. přenesená",J378,0)</f>
        <v>0</v>
      </c>
      <c r="BI378" s="191">
        <f>IF(N378="nulová",J378,0)</f>
        <v>0</v>
      </c>
      <c r="BJ378" s="18" t="s">
        <v>89</v>
      </c>
      <c r="BK378" s="191">
        <f>ROUND(I378*H378,2)</f>
        <v>0</v>
      </c>
      <c r="BL378" s="18" t="s">
        <v>296</v>
      </c>
      <c r="BM378" s="190" t="s">
        <v>2289</v>
      </c>
    </row>
    <row r="379" s="2" customFormat="1" ht="24.15" customHeight="1">
      <c r="A379" s="37"/>
      <c r="B379" s="178"/>
      <c r="C379" s="179" t="s">
        <v>1199</v>
      </c>
      <c r="D379" s="179" t="s">
        <v>162</v>
      </c>
      <c r="E379" s="180" t="s">
        <v>2290</v>
      </c>
      <c r="F379" s="181" t="s">
        <v>2291</v>
      </c>
      <c r="G379" s="182" t="s">
        <v>165</v>
      </c>
      <c r="H379" s="183">
        <v>1</v>
      </c>
      <c r="I379" s="184"/>
      <c r="J379" s="185">
        <f>ROUND(I379*H379,2)</f>
        <v>0</v>
      </c>
      <c r="K379" s="181" t="s">
        <v>1</v>
      </c>
      <c r="L379" s="38"/>
      <c r="M379" s="186" t="s">
        <v>1</v>
      </c>
      <c r="N379" s="187" t="s">
        <v>47</v>
      </c>
      <c r="O379" s="76"/>
      <c r="P379" s="188">
        <f>O379*H379</f>
        <v>0</v>
      </c>
      <c r="Q379" s="188">
        <v>0</v>
      </c>
      <c r="R379" s="188">
        <f>Q379*H379</f>
        <v>0</v>
      </c>
      <c r="S379" s="188">
        <v>0</v>
      </c>
      <c r="T379" s="189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190" t="s">
        <v>296</v>
      </c>
      <c r="AT379" s="190" t="s">
        <v>162</v>
      </c>
      <c r="AU379" s="190" t="s">
        <v>91</v>
      </c>
      <c r="AY379" s="18" t="s">
        <v>160</v>
      </c>
      <c r="BE379" s="191">
        <f>IF(N379="základní",J379,0)</f>
        <v>0</v>
      </c>
      <c r="BF379" s="191">
        <f>IF(N379="snížená",J379,0)</f>
        <v>0</v>
      </c>
      <c r="BG379" s="191">
        <f>IF(N379="zákl. přenesená",J379,0)</f>
        <v>0</v>
      </c>
      <c r="BH379" s="191">
        <f>IF(N379="sníž. přenesená",J379,0)</f>
        <v>0</v>
      </c>
      <c r="BI379" s="191">
        <f>IF(N379="nulová",J379,0)</f>
        <v>0</v>
      </c>
      <c r="BJ379" s="18" t="s">
        <v>89</v>
      </c>
      <c r="BK379" s="191">
        <f>ROUND(I379*H379,2)</f>
        <v>0</v>
      </c>
      <c r="BL379" s="18" t="s">
        <v>296</v>
      </c>
      <c r="BM379" s="190" t="s">
        <v>2292</v>
      </c>
    </row>
    <row r="380" s="2" customFormat="1">
      <c r="A380" s="37"/>
      <c r="B380" s="38"/>
      <c r="C380" s="37"/>
      <c r="D380" s="192" t="s">
        <v>167</v>
      </c>
      <c r="E380" s="37"/>
      <c r="F380" s="193" t="s">
        <v>2293</v>
      </c>
      <c r="G380" s="37"/>
      <c r="H380" s="37"/>
      <c r="I380" s="194"/>
      <c r="J380" s="37"/>
      <c r="K380" s="37"/>
      <c r="L380" s="38"/>
      <c r="M380" s="195"/>
      <c r="N380" s="196"/>
      <c r="O380" s="76"/>
      <c r="P380" s="76"/>
      <c r="Q380" s="76"/>
      <c r="R380" s="76"/>
      <c r="S380" s="76"/>
      <c r="T380" s="77"/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T380" s="18" t="s">
        <v>167</v>
      </c>
      <c r="AU380" s="18" t="s">
        <v>91</v>
      </c>
    </row>
    <row r="381" s="2" customFormat="1" ht="24.15" customHeight="1">
      <c r="A381" s="37"/>
      <c r="B381" s="178"/>
      <c r="C381" s="179" t="s">
        <v>1204</v>
      </c>
      <c r="D381" s="179" t="s">
        <v>162</v>
      </c>
      <c r="E381" s="180" t="s">
        <v>2294</v>
      </c>
      <c r="F381" s="181" t="s">
        <v>2295</v>
      </c>
      <c r="G381" s="182" t="s">
        <v>295</v>
      </c>
      <c r="H381" s="183">
        <v>2</v>
      </c>
      <c r="I381" s="184"/>
      <c r="J381" s="185">
        <f>ROUND(I381*H381,2)</f>
        <v>0</v>
      </c>
      <c r="K381" s="181" t="s">
        <v>245</v>
      </c>
      <c r="L381" s="38"/>
      <c r="M381" s="186" t="s">
        <v>1</v>
      </c>
      <c r="N381" s="187" t="s">
        <v>47</v>
      </c>
      <c r="O381" s="76"/>
      <c r="P381" s="188">
        <f>O381*H381</f>
        <v>0</v>
      </c>
      <c r="Q381" s="188">
        <v>0</v>
      </c>
      <c r="R381" s="188">
        <f>Q381*H381</f>
        <v>0</v>
      </c>
      <c r="S381" s="188">
        <v>0</v>
      </c>
      <c r="T381" s="189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190" t="s">
        <v>296</v>
      </c>
      <c r="AT381" s="190" t="s">
        <v>162</v>
      </c>
      <c r="AU381" s="190" t="s">
        <v>91</v>
      </c>
      <c r="AY381" s="18" t="s">
        <v>160</v>
      </c>
      <c r="BE381" s="191">
        <f>IF(N381="základní",J381,0)</f>
        <v>0</v>
      </c>
      <c r="BF381" s="191">
        <f>IF(N381="snížená",J381,0)</f>
        <v>0</v>
      </c>
      <c r="BG381" s="191">
        <f>IF(N381="zákl. přenesená",J381,0)</f>
        <v>0</v>
      </c>
      <c r="BH381" s="191">
        <f>IF(N381="sníž. přenesená",J381,0)</f>
        <v>0</v>
      </c>
      <c r="BI381" s="191">
        <f>IF(N381="nulová",J381,0)</f>
        <v>0</v>
      </c>
      <c r="BJ381" s="18" t="s">
        <v>89</v>
      </c>
      <c r="BK381" s="191">
        <f>ROUND(I381*H381,2)</f>
        <v>0</v>
      </c>
      <c r="BL381" s="18" t="s">
        <v>296</v>
      </c>
      <c r="BM381" s="190" t="s">
        <v>2296</v>
      </c>
    </row>
    <row r="382" s="2" customFormat="1">
      <c r="A382" s="37"/>
      <c r="B382" s="38"/>
      <c r="C382" s="37"/>
      <c r="D382" s="192" t="s">
        <v>167</v>
      </c>
      <c r="E382" s="37"/>
      <c r="F382" s="193" t="s">
        <v>2297</v>
      </c>
      <c r="G382" s="37"/>
      <c r="H382" s="37"/>
      <c r="I382" s="194"/>
      <c r="J382" s="37"/>
      <c r="K382" s="37"/>
      <c r="L382" s="38"/>
      <c r="M382" s="195"/>
      <c r="N382" s="196"/>
      <c r="O382" s="76"/>
      <c r="P382" s="76"/>
      <c r="Q382" s="76"/>
      <c r="R382" s="76"/>
      <c r="S382" s="76"/>
      <c r="T382" s="77"/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T382" s="18" t="s">
        <v>167</v>
      </c>
      <c r="AU382" s="18" t="s">
        <v>91</v>
      </c>
    </row>
    <row r="383" s="2" customFormat="1" ht="33" customHeight="1">
      <c r="A383" s="37"/>
      <c r="B383" s="178"/>
      <c r="C383" s="227" t="s">
        <v>1209</v>
      </c>
      <c r="D383" s="227" t="s">
        <v>549</v>
      </c>
      <c r="E383" s="228" t="s">
        <v>2298</v>
      </c>
      <c r="F383" s="229" t="s">
        <v>2299</v>
      </c>
      <c r="G383" s="230" t="s">
        <v>295</v>
      </c>
      <c r="H383" s="231">
        <v>1</v>
      </c>
      <c r="I383" s="232"/>
      <c r="J383" s="233">
        <f>ROUND(I383*H383,2)</f>
        <v>0</v>
      </c>
      <c r="K383" s="229" t="s">
        <v>1</v>
      </c>
      <c r="L383" s="234"/>
      <c r="M383" s="235" t="s">
        <v>1</v>
      </c>
      <c r="N383" s="236" t="s">
        <v>47</v>
      </c>
      <c r="O383" s="76"/>
      <c r="P383" s="188">
        <f>O383*H383</f>
        <v>0</v>
      </c>
      <c r="Q383" s="188">
        <v>0</v>
      </c>
      <c r="R383" s="188">
        <f>Q383*H383</f>
        <v>0</v>
      </c>
      <c r="S383" s="188">
        <v>0</v>
      </c>
      <c r="T383" s="189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190" t="s">
        <v>586</v>
      </c>
      <c r="AT383" s="190" t="s">
        <v>549</v>
      </c>
      <c r="AU383" s="190" t="s">
        <v>91</v>
      </c>
      <c r="AY383" s="18" t="s">
        <v>160</v>
      </c>
      <c r="BE383" s="191">
        <f>IF(N383="základní",J383,0)</f>
        <v>0</v>
      </c>
      <c r="BF383" s="191">
        <f>IF(N383="snížená",J383,0)</f>
        <v>0</v>
      </c>
      <c r="BG383" s="191">
        <f>IF(N383="zákl. přenesená",J383,0)</f>
        <v>0</v>
      </c>
      <c r="BH383" s="191">
        <f>IF(N383="sníž. přenesená",J383,0)</f>
        <v>0</v>
      </c>
      <c r="BI383" s="191">
        <f>IF(N383="nulová",J383,0)</f>
        <v>0</v>
      </c>
      <c r="BJ383" s="18" t="s">
        <v>89</v>
      </c>
      <c r="BK383" s="191">
        <f>ROUND(I383*H383,2)</f>
        <v>0</v>
      </c>
      <c r="BL383" s="18" t="s">
        <v>296</v>
      </c>
      <c r="BM383" s="190" t="s">
        <v>2300</v>
      </c>
    </row>
    <row r="384" s="2" customFormat="1" ht="24.15" customHeight="1">
      <c r="A384" s="37"/>
      <c r="B384" s="178"/>
      <c r="C384" s="179" t="s">
        <v>1214</v>
      </c>
      <c r="D384" s="179" t="s">
        <v>162</v>
      </c>
      <c r="E384" s="180" t="s">
        <v>2301</v>
      </c>
      <c r="F384" s="181" t="s">
        <v>2302</v>
      </c>
      <c r="G384" s="182" t="s">
        <v>515</v>
      </c>
      <c r="H384" s="183">
        <v>68</v>
      </c>
      <c r="I384" s="184"/>
      <c r="J384" s="185">
        <f>ROUND(I384*H384,2)</f>
        <v>0</v>
      </c>
      <c r="K384" s="181" t="s">
        <v>245</v>
      </c>
      <c r="L384" s="38"/>
      <c r="M384" s="186" t="s">
        <v>1</v>
      </c>
      <c r="N384" s="187" t="s">
        <v>47</v>
      </c>
      <c r="O384" s="76"/>
      <c r="P384" s="188">
        <f>O384*H384</f>
        <v>0</v>
      </c>
      <c r="Q384" s="188">
        <v>0</v>
      </c>
      <c r="R384" s="188">
        <f>Q384*H384</f>
        <v>0</v>
      </c>
      <c r="S384" s="188">
        <v>0</v>
      </c>
      <c r="T384" s="189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190" t="s">
        <v>543</v>
      </c>
      <c r="AT384" s="190" t="s">
        <v>162</v>
      </c>
      <c r="AU384" s="190" t="s">
        <v>91</v>
      </c>
      <c r="AY384" s="18" t="s">
        <v>160</v>
      </c>
      <c r="BE384" s="191">
        <f>IF(N384="základní",J384,0)</f>
        <v>0</v>
      </c>
      <c r="BF384" s="191">
        <f>IF(N384="snížená",J384,0)</f>
        <v>0</v>
      </c>
      <c r="BG384" s="191">
        <f>IF(N384="zákl. přenesená",J384,0)</f>
        <v>0</v>
      </c>
      <c r="BH384" s="191">
        <f>IF(N384="sníž. přenesená",J384,0)</f>
        <v>0</v>
      </c>
      <c r="BI384" s="191">
        <f>IF(N384="nulová",J384,0)</f>
        <v>0</v>
      </c>
      <c r="BJ384" s="18" t="s">
        <v>89</v>
      </c>
      <c r="BK384" s="191">
        <f>ROUND(I384*H384,2)</f>
        <v>0</v>
      </c>
      <c r="BL384" s="18" t="s">
        <v>543</v>
      </c>
      <c r="BM384" s="190" t="s">
        <v>2303</v>
      </c>
    </row>
    <row r="385" s="2" customFormat="1">
      <c r="A385" s="37"/>
      <c r="B385" s="38"/>
      <c r="C385" s="37"/>
      <c r="D385" s="192" t="s">
        <v>167</v>
      </c>
      <c r="E385" s="37"/>
      <c r="F385" s="193" t="s">
        <v>2304</v>
      </c>
      <c r="G385" s="37"/>
      <c r="H385" s="37"/>
      <c r="I385" s="194"/>
      <c r="J385" s="37"/>
      <c r="K385" s="37"/>
      <c r="L385" s="38"/>
      <c r="M385" s="195"/>
      <c r="N385" s="196"/>
      <c r="O385" s="76"/>
      <c r="P385" s="76"/>
      <c r="Q385" s="76"/>
      <c r="R385" s="76"/>
      <c r="S385" s="76"/>
      <c r="T385" s="77"/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T385" s="18" t="s">
        <v>167</v>
      </c>
      <c r="AU385" s="18" t="s">
        <v>91</v>
      </c>
    </row>
    <row r="386" s="2" customFormat="1" ht="24.15" customHeight="1">
      <c r="A386" s="37"/>
      <c r="B386" s="178"/>
      <c r="C386" s="179" t="s">
        <v>1219</v>
      </c>
      <c r="D386" s="179" t="s">
        <v>162</v>
      </c>
      <c r="E386" s="180" t="s">
        <v>2305</v>
      </c>
      <c r="F386" s="181" t="s">
        <v>2306</v>
      </c>
      <c r="G386" s="182" t="s">
        <v>360</v>
      </c>
      <c r="H386" s="183">
        <v>0.060999999999999999</v>
      </c>
      <c r="I386" s="184"/>
      <c r="J386" s="185">
        <f>ROUND(I386*H386,2)</f>
        <v>0</v>
      </c>
      <c r="K386" s="181" t="s">
        <v>245</v>
      </c>
      <c r="L386" s="38"/>
      <c r="M386" s="186" t="s">
        <v>1</v>
      </c>
      <c r="N386" s="187" t="s">
        <v>47</v>
      </c>
      <c r="O386" s="76"/>
      <c r="P386" s="188">
        <f>O386*H386</f>
        <v>0</v>
      </c>
      <c r="Q386" s="188">
        <v>0</v>
      </c>
      <c r="R386" s="188">
        <f>Q386*H386</f>
        <v>0</v>
      </c>
      <c r="S386" s="188">
        <v>0</v>
      </c>
      <c r="T386" s="189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190" t="s">
        <v>296</v>
      </c>
      <c r="AT386" s="190" t="s">
        <v>162</v>
      </c>
      <c r="AU386" s="190" t="s">
        <v>91</v>
      </c>
      <c r="AY386" s="18" t="s">
        <v>160</v>
      </c>
      <c r="BE386" s="191">
        <f>IF(N386="základní",J386,0)</f>
        <v>0</v>
      </c>
      <c r="BF386" s="191">
        <f>IF(N386="snížená",J386,0)</f>
        <v>0</v>
      </c>
      <c r="BG386" s="191">
        <f>IF(N386="zákl. přenesená",J386,0)</f>
        <v>0</v>
      </c>
      <c r="BH386" s="191">
        <f>IF(N386="sníž. přenesená",J386,0)</f>
        <v>0</v>
      </c>
      <c r="BI386" s="191">
        <f>IF(N386="nulová",J386,0)</f>
        <v>0</v>
      </c>
      <c r="BJ386" s="18" t="s">
        <v>89</v>
      </c>
      <c r="BK386" s="191">
        <f>ROUND(I386*H386,2)</f>
        <v>0</v>
      </c>
      <c r="BL386" s="18" t="s">
        <v>296</v>
      </c>
      <c r="BM386" s="190" t="s">
        <v>2307</v>
      </c>
    </row>
    <row r="387" s="2" customFormat="1">
      <c r="A387" s="37"/>
      <c r="B387" s="38"/>
      <c r="C387" s="37"/>
      <c r="D387" s="192" t="s">
        <v>167</v>
      </c>
      <c r="E387" s="37"/>
      <c r="F387" s="193" t="s">
        <v>2308</v>
      </c>
      <c r="G387" s="37"/>
      <c r="H387" s="37"/>
      <c r="I387" s="194"/>
      <c r="J387" s="37"/>
      <c r="K387" s="37"/>
      <c r="L387" s="38"/>
      <c r="M387" s="195"/>
      <c r="N387" s="196"/>
      <c r="O387" s="76"/>
      <c r="P387" s="76"/>
      <c r="Q387" s="76"/>
      <c r="R387" s="76"/>
      <c r="S387" s="76"/>
      <c r="T387" s="77"/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T387" s="18" t="s">
        <v>167</v>
      </c>
      <c r="AU387" s="18" t="s">
        <v>91</v>
      </c>
    </row>
    <row r="388" s="2" customFormat="1" ht="24.15" customHeight="1">
      <c r="A388" s="37"/>
      <c r="B388" s="178"/>
      <c r="C388" s="179" t="s">
        <v>1224</v>
      </c>
      <c r="D388" s="179" t="s">
        <v>162</v>
      </c>
      <c r="E388" s="180" t="s">
        <v>2309</v>
      </c>
      <c r="F388" s="181" t="s">
        <v>2310</v>
      </c>
      <c r="G388" s="182" t="s">
        <v>360</v>
      </c>
      <c r="H388" s="183">
        <v>0.060999999999999999</v>
      </c>
      <c r="I388" s="184"/>
      <c r="J388" s="185">
        <f>ROUND(I388*H388,2)</f>
        <v>0</v>
      </c>
      <c r="K388" s="181" t="s">
        <v>245</v>
      </c>
      <c r="L388" s="38"/>
      <c r="M388" s="186" t="s">
        <v>1</v>
      </c>
      <c r="N388" s="187" t="s">
        <v>47</v>
      </c>
      <c r="O388" s="76"/>
      <c r="P388" s="188">
        <f>O388*H388</f>
        <v>0</v>
      </c>
      <c r="Q388" s="188">
        <v>0</v>
      </c>
      <c r="R388" s="188">
        <f>Q388*H388</f>
        <v>0</v>
      </c>
      <c r="S388" s="188">
        <v>0</v>
      </c>
      <c r="T388" s="189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190" t="s">
        <v>296</v>
      </c>
      <c r="AT388" s="190" t="s">
        <v>162</v>
      </c>
      <c r="AU388" s="190" t="s">
        <v>91</v>
      </c>
      <c r="AY388" s="18" t="s">
        <v>160</v>
      </c>
      <c r="BE388" s="191">
        <f>IF(N388="základní",J388,0)</f>
        <v>0</v>
      </c>
      <c r="BF388" s="191">
        <f>IF(N388="snížená",J388,0)</f>
        <v>0</v>
      </c>
      <c r="BG388" s="191">
        <f>IF(N388="zákl. přenesená",J388,0)</f>
        <v>0</v>
      </c>
      <c r="BH388" s="191">
        <f>IF(N388="sníž. přenesená",J388,0)</f>
        <v>0</v>
      </c>
      <c r="BI388" s="191">
        <f>IF(N388="nulová",J388,0)</f>
        <v>0</v>
      </c>
      <c r="BJ388" s="18" t="s">
        <v>89</v>
      </c>
      <c r="BK388" s="191">
        <f>ROUND(I388*H388,2)</f>
        <v>0</v>
      </c>
      <c r="BL388" s="18" t="s">
        <v>296</v>
      </c>
      <c r="BM388" s="190" t="s">
        <v>2311</v>
      </c>
    </row>
    <row r="389" s="2" customFormat="1">
      <c r="A389" s="37"/>
      <c r="B389" s="38"/>
      <c r="C389" s="37"/>
      <c r="D389" s="192" t="s">
        <v>167</v>
      </c>
      <c r="E389" s="37"/>
      <c r="F389" s="193" t="s">
        <v>2312</v>
      </c>
      <c r="G389" s="37"/>
      <c r="H389" s="37"/>
      <c r="I389" s="194"/>
      <c r="J389" s="37"/>
      <c r="K389" s="37"/>
      <c r="L389" s="38"/>
      <c r="M389" s="195"/>
      <c r="N389" s="196"/>
      <c r="O389" s="76"/>
      <c r="P389" s="76"/>
      <c r="Q389" s="76"/>
      <c r="R389" s="76"/>
      <c r="S389" s="76"/>
      <c r="T389" s="77"/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T389" s="18" t="s">
        <v>167</v>
      </c>
      <c r="AU389" s="18" t="s">
        <v>91</v>
      </c>
    </row>
    <row r="390" s="12" customFormat="1" ht="22.8" customHeight="1">
      <c r="A390" s="12"/>
      <c r="B390" s="165"/>
      <c r="C390" s="12"/>
      <c r="D390" s="166" t="s">
        <v>81</v>
      </c>
      <c r="E390" s="176" t="s">
        <v>2313</v>
      </c>
      <c r="F390" s="176" t="s">
        <v>2314</v>
      </c>
      <c r="G390" s="12"/>
      <c r="H390" s="12"/>
      <c r="I390" s="168"/>
      <c r="J390" s="177">
        <f>BK390</f>
        <v>0</v>
      </c>
      <c r="K390" s="12"/>
      <c r="L390" s="165"/>
      <c r="M390" s="170"/>
      <c r="N390" s="171"/>
      <c r="O390" s="171"/>
      <c r="P390" s="172">
        <f>SUM(P391:P405)</f>
        <v>0</v>
      </c>
      <c r="Q390" s="171"/>
      <c r="R390" s="172">
        <f>SUM(R391:R405)</f>
        <v>0.026109999999999998</v>
      </c>
      <c r="S390" s="171"/>
      <c r="T390" s="173">
        <f>SUM(T391:T405)</f>
        <v>0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166" t="s">
        <v>91</v>
      </c>
      <c r="AT390" s="174" t="s">
        <v>81</v>
      </c>
      <c r="AU390" s="174" t="s">
        <v>89</v>
      </c>
      <c r="AY390" s="166" t="s">
        <v>160</v>
      </c>
      <c r="BK390" s="175">
        <f>SUM(BK391:BK405)</f>
        <v>0</v>
      </c>
    </row>
    <row r="391" s="2" customFormat="1" ht="24.15" customHeight="1">
      <c r="A391" s="37"/>
      <c r="B391" s="178"/>
      <c r="C391" s="179" t="s">
        <v>1231</v>
      </c>
      <c r="D391" s="179" t="s">
        <v>162</v>
      </c>
      <c r="E391" s="180" t="s">
        <v>2315</v>
      </c>
      <c r="F391" s="181" t="s">
        <v>2316</v>
      </c>
      <c r="G391" s="182" t="s">
        <v>220</v>
      </c>
      <c r="H391" s="183">
        <v>1</v>
      </c>
      <c r="I391" s="184"/>
      <c r="J391" s="185">
        <f>ROUND(I391*H391,2)</f>
        <v>0</v>
      </c>
      <c r="K391" s="181" t="s">
        <v>245</v>
      </c>
      <c r="L391" s="38"/>
      <c r="M391" s="186" t="s">
        <v>1</v>
      </c>
      <c r="N391" s="187" t="s">
        <v>47</v>
      </c>
      <c r="O391" s="76"/>
      <c r="P391" s="188">
        <f>O391*H391</f>
        <v>0</v>
      </c>
      <c r="Q391" s="188">
        <v>0.00125</v>
      </c>
      <c r="R391" s="188">
        <f>Q391*H391</f>
        <v>0.00125</v>
      </c>
      <c r="S391" s="188">
        <v>0</v>
      </c>
      <c r="T391" s="189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190" t="s">
        <v>296</v>
      </c>
      <c r="AT391" s="190" t="s">
        <v>162</v>
      </c>
      <c r="AU391" s="190" t="s">
        <v>91</v>
      </c>
      <c r="AY391" s="18" t="s">
        <v>160</v>
      </c>
      <c r="BE391" s="191">
        <f>IF(N391="základní",J391,0)</f>
        <v>0</v>
      </c>
      <c r="BF391" s="191">
        <f>IF(N391="snížená",J391,0)</f>
        <v>0</v>
      </c>
      <c r="BG391" s="191">
        <f>IF(N391="zákl. přenesená",J391,0)</f>
        <v>0</v>
      </c>
      <c r="BH391" s="191">
        <f>IF(N391="sníž. přenesená",J391,0)</f>
        <v>0</v>
      </c>
      <c r="BI391" s="191">
        <f>IF(N391="nulová",J391,0)</f>
        <v>0</v>
      </c>
      <c r="BJ391" s="18" t="s">
        <v>89</v>
      </c>
      <c r="BK391" s="191">
        <f>ROUND(I391*H391,2)</f>
        <v>0</v>
      </c>
      <c r="BL391" s="18" t="s">
        <v>296</v>
      </c>
      <c r="BM391" s="190" t="s">
        <v>2317</v>
      </c>
    </row>
    <row r="392" s="2" customFormat="1">
      <c r="A392" s="37"/>
      <c r="B392" s="38"/>
      <c r="C392" s="37"/>
      <c r="D392" s="192" t="s">
        <v>167</v>
      </c>
      <c r="E392" s="37"/>
      <c r="F392" s="193" t="s">
        <v>2318</v>
      </c>
      <c r="G392" s="37"/>
      <c r="H392" s="37"/>
      <c r="I392" s="194"/>
      <c r="J392" s="37"/>
      <c r="K392" s="37"/>
      <c r="L392" s="38"/>
      <c r="M392" s="195"/>
      <c r="N392" s="196"/>
      <c r="O392" s="76"/>
      <c r="P392" s="76"/>
      <c r="Q392" s="76"/>
      <c r="R392" s="76"/>
      <c r="S392" s="76"/>
      <c r="T392" s="77"/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T392" s="18" t="s">
        <v>167</v>
      </c>
      <c r="AU392" s="18" t="s">
        <v>91</v>
      </c>
    </row>
    <row r="393" s="2" customFormat="1" ht="44.25" customHeight="1">
      <c r="A393" s="37"/>
      <c r="B393" s="178"/>
      <c r="C393" s="179" t="s">
        <v>1237</v>
      </c>
      <c r="D393" s="179" t="s">
        <v>162</v>
      </c>
      <c r="E393" s="180" t="s">
        <v>2319</v>
      </c>
      <c r="F393" s="181" t="s">
        <v>2320</v>
      </c>
      <c r="G393" s="182" t="s">
        <v>220</v>
      </c>
      <c r="H393" s="183">
        <v>1</v>
      </c>
      <c r="I393" s="184"/>
      <c r="J393" s="185">
        <f>ROUND(I393*H393,2)</f>
        <v>0</v>
      </c>
      <c r="K393" s="181" t="s">
        <v>245</v>
      </c>
      <c r="L393" s="38"/>
      <c r="M393" s="186" t="s">
        <v>1</v>
      </c>
      <c r="N393" s="187" t="s">
        <v>47</v>
      </c>
      <c r="O393" s="76"/>
      <c r="P393" s="188">
        <f>O393*H393</f>
        <v>0</v>
      </c>
      <c r="Q393" s="188">
        <v>0.01551</v>
      </c>
      <c r="R393" s="188">
        <f>Q393*H393</f>
        <v>0.01551</v>
      </c>
      <c r="S393" s="188">
        <v>0</v>
      </c>
      <c r="T393" s="189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190" t="s">
        <v>296</v>
      </c>
      <c r="AT393" s="190" t="s">
        <v>162</v>
      </c>
      <c r="AU393" s="190" t="s">
        <v>91</v>
      </c>
      <c r="AY393" s="18" t="s">
        <v>160</v>
      </c>
      <c r="BE393" s="191">
        <f>IF(N393="základní",J393,0)</f>
        <v>0</v>
      </c>
      <c r="BF393" s="191">
        <f>IF(N393="snížená",J393,0)</f>
        <v>0</v>
      </c>
      <c r="BG393" s="191">
        <f>IF(N393="zákl. přenesená",J393,0)</f>
        <v>0</v>
      </c>
      <c r="BH393" s="191">
        <f>IF(N393="sníž. přenesená",J393,0)</f>
        <v>0</v>
      </c>
      <c r="BI393" s="191">
        <f>IF(N393="nulová",J393,0)</f>
        <v>0</v>
      </c>
      <c r="BJ393" s="18" t="s">
        <v>89</v>
      </c>
      <c r="BK393" s="191">
        <f>ROUND(I393*H393,2)</f>
        <v>0</v>
      </c>
      <c r="BL393" s="18" t="s">
        <v>296</v>
      </c>
      <c r="BM393" s="190" t="s">
        <v>2321</v>
      </c>
    </row>
    <row r="394" s="2" customFormat="1" ht="24.15" customHeight="1">
      <c r="A394" s="37"/>
      <c r="B394" s="178"/>
      <c r="C394" s="179" t="s">
        <v>1243</v>
      </c>
      <c r="D394" s="179" t="s">
        <v>162</v>
      </c>
      <c r="E394" s="180" t="s">
        <v>2322</v>
      </c>
      <c r="F394" s="181" t="s">
        <v>2323</v>
      </c>
      <c r="G394" s="182" t="s">
        <v>220</v>
      </c>
      <c r="H394" s="183">
        <v>1</v>
      </c>
      <c r="I394" s="184"/>
      <c r="J394" s="185">
        <f>ROUND(I394*H394,2)</f>
        <v>0</v>
      </c>
      <c r="K394" s="181" t="s">
        <v>245</v>
      </c>
      <c r="L394" s="38"/>
      <c r="M394" s="186" t="s">
        <v>1</v>
      </c>
      <c r="N394" s="187" t="s">
        <v>47</v>
      </c>
      <c r="O394" s="76"/>
      <c r="P394" s="188">
        <f>O394*H394</f>
        <v>0</v>
      </c>
      <c r="Q394" s="188">
        <v>0.0058100000000000001</v>
      </c>
      <c r="R394" s="188">
        <f>Q394*H394</f>
        <v>0.0058100000000000001</v>
      </c>
      <c r="S394" s="188">
        <v>0</v>
      </c>
      <c r="T394" s="189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190" t="s">
        <v>296</v>
      </c>
      <c r="AT394" s="190" t="s">
        <v>162</v>
      </c>
      <c r="AU394" s="190" t="s">
        <v>91</v>
      </c>
      <c r="AY394" s="18" t="s">
        <v>160</v>
      </c>
      <c r="BE394" s="191">
        <f>IF(N394="základní",J394,0)</f>
        <v>0</v>
      </c>
      <c r="BF394" s="191">
        <f>IF(N394="snížená",J394,0)</f>
        <v>0</v>
      </c>
      <c r="BG394" s="191">
        <f>IF(N394="zákl. přenesená",J394,0)</f>
        <v>0</v>
      </c>
      <c r="BH394" s="191">
        <f>IF(N394="sníž. přenesená",J394,0)</f>
        <v>0</v>
      </c>
      <c r="BI394" s="191">
        <f>IF(N394="nulová",J394,0)</f>
        <v>0</v>
      </c>
      <c r="BJ394" s="18" t="s">
        <v>89</v>
      </c>
      <c r="BK394" s="191">
        <f>ROUND(I394*H394,2)</f>
        <v>0</v>
      </c>
      <c r="BL394" s="18" t="s">
        <v>296</v>
      </c>
      <c r="BM394" s="190" t="s">
        <v>2324</v>
      </c>
    </row>
    <row r="395" s="2" customFormat="1">
      <c r="A395" s="37"/>
      <c r="B395" s="38"/>
      <c r="C395" s="37"/>
      <c r="D395" s="192" t="s">
        <v>167</v>
      </c>
      <c r="E395" s="37"/>
      <c r="F395" s="193" t="s">
        <v>2325</v>
      </c>
      <c r="G395" s="37"/>
      <c r="H395" s="37"/>
      <c r="I395" s="194"/>
      <c r="J395" s="37"/>
      <c r="K395" s="37"/>
      <c r="L395" s="38"/>
      <c r="M395" s="195"/>
      <c r="N395" s="196"/>
      <c r="O395" s="76"/>
      <c r="P395" s="76"/>
      <c r="Q395" s="76"/>
      <c r="R395" s="76"/>
      <c r="S395" s="76"/>
      <c r="T395" s="77"/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T395" s="18" t="s">
        <v>167</v>
      </c>
      <c r="AU395" s="18" t="s">
        <v>91</v>
      </c>
    </row>
    <row r="396" s="2" customFormat="1" ht="37.8" customHeight="1">
      <c r="A396" s="37"/>
      <c r="B396" s="178"/>
      <c r="C396" s="227" t="s">
        <v>1249</v>
      </c>
      <c r="D396" s="227" t="s">
        <v>549</v>
      </c>
      <c r="E396" s="228" t="s">
        <v>2326</v>
      </c>
      <c r="F396" s="229" t="s">
        <v>2327</v>
      </c>
      <c r="G396" s="230" t="s">
        <v>295</v>
      </c>
      <c r="H396" s="231">
        <v>1</v>
      </c>
      <c r="I396" s="232"/>
      <c r="J396" s="233">
        <f>ROUND(I396*H396,2)</f>
        <v>0</v>
      </c>
      <c r="K396" s="229" t="s">
        <v>245</v>
      </c>
      <c r="L396" s="234"/>
      <c r="M396" s="235" t="s">
        <v>1</v>
      </c>
      <c r="N396" s="236" t="s">
        <v>47</v>
      </c>
      <c r="O396" s="76"/>
      <c r="P396" s="188">
        <f>O396*H396</f>
        <v>0</v>
      </c>
      <c r="Q396" s="188">
        <v>0.0025999999999999999</v>
      </c>
      <c r="R396" s="188">
        <f>Q396*H396</f>
        <v>0.0025999999999999999</v>
      </c>
      <c r="S396" s="188">
        <v>0</v>
      </c>
      <c r="T396" s="189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190" t="s">
        <v>586</v>
      </c>
      <c r="AT396" s="190" t="s">
        <v>549</v>
      </c>
      <c r="AU396" s="190" t="s">
        <v>91</v>
      </c>
      <c r="AY396" s="18" t="s">
        <v>160</v>
      </c>
      <c r="BE396" s="191">
        <f>IF(N396="základní",J396,0)</f>
        <v>0</v>
      </c>
      <c r="BF396" s="191">
        <f>IF(N396="snížená",J396,0)</f>
        <v>0</v>
      </c>
      <c r="BG396" s="191">
        <f>IF(N396="zákl. přenesená",J396,0)</f>
        <v>0</v>
      </c>
      <c r="BH396" s="191">
        <f>IF(N396="sníž. přenesená",J396,0)</f>
        <v>0</v>
      </c>
      <c r="BI396" s="191">
        <f>IF(N396="nulová",J396,0)</f>
        <v>0</v>
      </c>
      <c r="BJ396" s="18" t="s">
        <v>89</v>
      </c>
      <c r="BK396" s="191">
        <f>ROUND(I396*H396,2)</f>
        <v>0</v>
      </c>
      <c r="BL396" s="18" t="s">
        <v>296</v>
      </c>
      <c r="BM396" s="190" t="s">
        <v>2328</v>
      </c>
    </row>
    <row r="397" s="2" customFormat="1">
      <c r="A397" s="37"/>
      <c r="B397" s="38"/>
      <c r="C397" s="37"/>
      <c r="D397" s="192" t="s">
        <v>167</v>
      </c>
      <c r="E397" s="37"/>
      <c r="F397" s="193" t="s">
        <v>2329</v>
      </c>
      <c r="G397" s="37"/>
      <c r="H397" s="37"/>
      <c r="I397" s="194"/>
      <c r="J397" s="37"/>
      <c r="K397" s="37"/>
      <c r="L397" s="38"/>
      <c r="M397" s="195"/>
      <c r="N397" s="196"/>
      <c r="O397" s="76"/>
      <c r="P397" s="76"/>
      <c r="Q397" s="76"/>
      <c r="R397" s="76"/>
      <c r="S397" s="76"/>
      <c r="T397" s="77"/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T397" s="18" t="s">
        <v>167</v>
      </c>
      <c r="AU397" s="18" t="s">
        <v>91</v>
      </c>
    </row>
    <row r="398" s="2" customFormat="1" ht="24.15" customHeight="1">
      <c r="A398" s="37"/>
      <c r="B398" s="178"/>
      <c r="C398" s="179" t="s">
        <v>1254</v>
      </c>
      <c r="D398" s="179" t="s">
        <v>162</v>
      </c>
      <c r="E398" s="180" t="s">
        <v>2330</v>
      </c>
      <c r="F398" s="181" t="s">
        <v>2331</v>
      </c>
      <c r="G398" s="182" t="s">
        <v>295</v>
      </c>
      <c r="H398" s="183">
        <v>2</v>
      </c>
      <c r="I398" s="184"/>
      <c r="J398" s="185">
        <f>ROUND(I398*H398,2)</f>
        <v>0</v>
      </c>
      <c r="K398" s="181" t="s">
        <v>245</v>
      </c>
      <c r="L398" s="38"/>
      <c r="M398" s="186" t="s">
        <v>1</v>
      </c>
      <c r="N398" s="187" t="s">
        <v>47</v>
      </c>
      <c r="O398" s="76"/>
      <c r="P398" s="188">
        <f>O398*H398</f>
        <v>0</v>
      </c>
      <c r="Q398" s="188">
        <v>0.00027</v>
      </c>
      <c r="R398" s="188">
        <f>Q398*H398</f>
        <v>0.00054000000000000001</v>
      </c>
      <c r="S398" s="188">
        <v>0</v>
      </c>
      <c r="T398" s="189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190" t="s">
        <v>296</v>
      </c>
      <c r="AT398" s="190" t="s">
        <v>162</v>
      </c>
      <c r="AU398" s="190" t="s">
        <v>91</v>
      </c>
      <c r="AY398" s="18" t="s">
        <v>160</v>
      </c>
      <c r="BE398" s="191">
        <f>IF(N398="základní",J398,0)</f>
        <v>0</v>
      </c>
      <c r="BF398" s="191">
        <f>IF(N398="snížená",J398,0)</f>
        <v>0</v>
      </c>
      <c r="BG398" s="191">
        <f>IF(N398="zákl. přenesená",J398,0)</f>
        <v>0</v>
      </c>
      <c r="BH398" s="191">
        <f>IF(N398="sníž. přenesená",J398,0)</f>
        <v>0</v>
      </c>
      <c r="BI398" s="191">
        <f>IF(N398="nulová",J398,0)</f>
        <v>0</v>
      </c>
      <c r="BJ398" s="18" t="s">
        <v>89</v>
      </c>
      <c r="BK398" s="191">
        <f>ROUND(I398*H398,2)</f>
        <v>0</v>
      </c>
      <c r="BL398" s="18" t="s">
        <v>296</v>
      </c>
      <c r="BM398" s="190" t="s">
        <v>2332</v>
      </c>
    </row>
    <row r="399" s="2" customFormat="1">
      <c r="A399" s="37"/>
      <c r="B399" s="38"/>
      <c r="C399" s="37"/>
      <c r="D399" s="192" t="s">
        <v>167</v>
      </c>
      <c r="E399" s="37"/>
      <c r="F399" s="193" t="s">
        <v>2333</v>
      </c>
      <c r="G399" s="37"/>
      <c r="H399" s="37"/>
      <c r="I399" s="194"/>
      <c r="J399" s="37"/>
      <c r="K399" s="37"/>
      <c r="L399" s="38"/>
      <c r="M399" s="195"/>
      <c r="N399" s="196"/>
      <c r="O399" s="76"/>
      <c r="P399" s="76"/>
      <c r="Q399" s="76"/>
      <c r="R399" s="76"/>
      <c r="S399" s="76"/>
      <c r="T399" s="77"/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T399" s="18" t="s">
        <v>167</v>
      </c>
      <c r="AU399" s="18" t="s">
        <v>91</v>
      </c>
    </row>
    <row r="400" s="2" customFormat="1" ht="24.15" customHeight="1">
      <c r="A400" s="37"/>
      <c r="B400" s="178"/>
      <c r="C400" s="227" t="s">
        <v>1260</v>
      </c>
      <c r="D400" s="227" t="s">
        <v>549</v>
      </c>
      <c r="E400" s="228" t="s">
        <v>2334</v>
      </c>
      <c r="F400" s="229" t="s">
        <v>2335</v>
      </c>
      <c r="G400" s="230" t="s">
        <v>295</v>
      </c>
      <c r="H400" s="231">
        <v>2</v>
      </c>
      <c r="I400" s="232"/>
      <c r="J400" s="233">
        <f>ROUND(I400*H400,2)</f>
        <v>0</v>
      </c>
      <c r="K400" s="229" t="s">
        <v>245</v>
      </c>
      <c r="L400" s="234"/>
      <c r="M400" s="235" t="s">
        <v>1</v>
      </c>
      <c r="N400" s="236" t="s">
        <v>47</v>
      </c>
      <c r="O400" s="76"/>
      <c r="P400" s="188">
        <f>O400*H400</f>
        <v>0</v>
      </c>
      <c r="Q400" s="188">
        <v>0.00020000000000000001</v>
      </c>
      <c r="R400" s="188">
        <f>Q400*H400</f>
        <v>0.00040000000000000002</v>
      </c>
      <c r="S400" s="188">
        <v>0</v>
      </c>
      <c r="T400" s="189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190" t="s">
        <v>586</v>
      </c>
      <c r="AT400" s="190" t="s">
        <v>549</v>
      </c>
      <c r="AU400" s="190" t="s">
        <v>91</v>
      </c>
      <c r="AY400" s="18" t="s">
        <v>160</v>
      </c>
      <c r="BE400" s="191">
        <f>IF(N400="základní",J400,0)</f>
        <v>0</v>
      </c>
      <c r="BF400" s="191">
        <f>IF(N400="snížená",J400,0)</f>
        <v>0</v>
      </c>
      <c r="BG400" s="191">
        <f>IF(N400="zákl. přenesená",J400,0)</f>
        <v>0</v>
      </c>
      <c r="BH400" s="191">
        <f>IF(N400="sníž. přenesená",J400,0)</f>
        <v>0</v>
      </c>
      <c r="BI400" s="191">
        <f>IF(N400="nulová",J400,0)</f>
        <v>0</v>
      </c>
      <c r="BJ400" s="18" t="s">
        <v>89</v>
      </c>
      <c r="BK400" s="191">
        <f>ROUND(I400*H400,2)</f>
        <v>0</v>
      </c>
      <c r="BL400" s="18" t="s">
        <v>296</v>
      </c>
      <c r="BM400" s="190" t="s">
        <v>2336</v>
      </c>
    </row>
    <row r="401" s="2" customFormat="1">
      <c r="A401" s="37"/>
      <c r="B401" s="38"/>
      <c r="C401" s="37"/>
      <c r="D401" s="192" t="s">
        <v>167</v>
      </c>
      <c r="E401" s="37"/>
      <c r="F401" s="193" t="s">
        <v>2335</v>
      </c>
      <c r="G401" s="37"/>
      <c r="H401" s="37"/>
      <c r="I401" s="194"/>
      <c r="J401" s="37"/>
      <c r="K401" s="37"/>
      <c r="L401" s="38"/>
      <c r="M401" s="195"/>
      <c r="N401" s="196"/>
      <c r="O401" s="76"/>
      <c r="P401" s="76"/>
      <c r="Q401" s="76"/>
      <c r="R401" s="76"/>
      <c r="S401" s="76"/>
      <c r="T401" s="77"/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T401" s="18" t="s">
        <v>167</v>
      </c>
      <c r="AU401" s="18" t="s">
        <v>91</v>
      </c>
    </row>
    <row r="402" s="2" customFormat="1" ht="24.15" customHeight="1">
      <c r="A402" s="37"/>
      <c r="B402" s="178"/>
      <c r="C402" s="179" t="s">
        <v>1265</v>
      </c>
      <c r="D402" s="179" t="s">
        <v>162</v>
      </c>
      <c r="E402" s="180" t="s">
        <v>2337</v>
      </c>
      <c r="F402" s="181" t="s">
        <v>2338</v>
      </c>
      <c r="G402" s="182" t="s">
        <v>360</v>
      </c>
      <c r="H402" s="183">
        <v>0.025999999999999999</v>
      </c>
      <c r="I402" s="184"/>
      <c r="J402" s="185">
        <f>ROUND(I402*H402,2)</f>
        <v>0</v>
      </c>
      <c r="K402" s="181" t="s">
        <v>245</v>
      </c>
      <c r="L402" s="38"/>
      <c r="M402" s="186" t="s">
        <v>1</v>
      </c>
      <c r="N402" s="187" t="s">
        <v>47</v>
      </c>
      <c r="O402" s="76"/>
      <c r="P402" s="188">
        <f>O402*H402</f>
        <v>0</v>
      </c>
      <c r="Q402" s="188">
        <v>0</v>
      </c>
      <c r="R402" s="188">
        <f>Q402*H402</f>
        <v>0</v>
      </c>
      <c r="S402" s="188">
        <v>0</v>
      </c>
      <c r="T402" s="189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190" t="s">
        <v>296</v>
      </c>
      <c r="AT402" s="190" t="s">
        <v>162</v>
      </c>
      <c r="AU402" s="190" t="s">
        <v>91</v>
      </c>
      <c r="AY402" s="18" t="s">
        <v>160</v>
      </c>
      <c r="BE402" s="191">
        <f>IF(N402="základní",J402,0)</f>
        <v>0</v>
      </c>
      <c r="BF402" s="191">
        <f>IF(N402="snížená",J402,0)</f>
        <v>0</v>
      </c>
      <c r="BG402" s="191">
        <f>IF(N402="zákl. přenesená",J402,0)</f>
        <v>0</v>
      </c>
      <c r="BH402" s="191">
        <f>IF(N402="sníž. přenesená",J402,0)</f>
        <v>0</v>
      </c>
      <c r="BI402" s="191">
        <f>IF(N402="nulová",J402,0)</f>
        <v>0</v>
      </c>
      <c r="BJ402" s="18" t="s">
        <v>89</v>
      </c>
      <c r="BK402" s="191">
        <f>ROUND(I402*H402,2)</f>
        <v>0</v>
      </c>
      <c r="BL402" s="18" t="s">
        <v>296</v>
      </c>
      <c r="BM402" s="190" t="s">
        <v>2339</v>
      </c>
    </row>
    <row r="403" s="2" customFormat="1">
      <c r="A403" s="37"/>
      <c r="B403" s="38"/>
      <c r="C403" s="37"/>
      <c r="D403" s="192" t="s">
        <v>167</v>
      </c>
      <c r="E403" s="37"/>
      <c r="F403" s="193" t="s">
        <v>2340</v>
      </c>
      <c r="G403" s="37"/>
      <c r="H403" s="37"/>
      <c r="I403" s="194"/>
      <c r="J403" s="37"/>
      <c r="K403" s="37"/>
      <c r="L403" s="38"/>
      <c r="M403" s="195"/>
      <c r="N403" s="196"/>
      <c r="O403" s="76"/>
      <c r="P403" s="76"/>
      <c r="Q403" s="76"/>
      <c r="R403" s="76"/>
      <c r="S403" s="76"/>
      <c r="T403" s="77"/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T403" s="18" t="s">
        <v>167</v>
      </c>
      <c r="AU403" s="18" t="s">
        <v>91</v>
      </c>
    </row>
    <row r="404" s="2" customFormat="1" ht="24.15" customHeight="1">
      <c r="A404" s="37"/>
      <c r="B404" s="178"/>
      <c r="C404" s="179" t="s">
        <v>1270</v>
      </c>
      <c r="D404" s="179" t="s">
        <v>162</v>
      </c>
      <c r="E404" s="180" t="s">
        <v>2341</v>
      </c>
      <c r="F404" s="181" t="s">
        <v>2342</v>
      </c>
      <c r="G404" s="182" t="s">
        <v>360</v>
      </c>
      <c r="H404" s="183">
        <v>0.025999999999999999</v>
      </c>
      <c r="I404" s="184"/>
      <c r="J404" s="185">
        <f>ROUND(I404*H404,2)</f>
        <v>0</v>
      </c>
      <c r="K404" s="181" t="s">
        <v>245</v>
      </c>
      <c r="L404" s="38"/>
      <c r="M404" s="186" t="s">
        <v>1</v>
      </c>
      <c r="N404" s="187" t="s">
        <v>47</v>
      </c>
      <c r="O404" s="76"/>
      <c r="P404" s="188">
        <f>O404*H404</f>
        <v>0</v>
      </c>
      <c r="Q404" s="188">
        <v>0</v>
      </c>
      <c r="R404" s="188">
        <f>Q404*H404</f>
        <v>0</v>
      </c>
      <c r="S404" s="188">
        <v>0</v>
      </c>
      <c r="T404" s="189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190" t="s">
        <v>296</v>
      </c>
      <c r="AT404" s="190" t="s">
        <v>162</v>
      </c>
      <c r="AU404" s="190" t="s">
        <v>91</v>
      </c>
      <c r="AY404" s="18" t="s">
        <v>160</v>
      </c>
      <c r="BE404" s="191">
        <f>IF(N404="základní",J404,0)</f>
        <v>0</v>
      </c>
      <c r="BF404" s="191">
        <f>IF(N404="snížená",J404,0)</f>
        <v>0</v>
      </c>
      <c r="BG404" s="191">
        <f>IF(N404="zákl. přenesená",J404,0)</f>
        <v>0</v>
      </c>
      <c r="BH404" s="191">
        <f>IF(N404="sníž. přenesená",J404,0)</f>
        <v>0</v>
      </c>
      <c r="BI404" s="191">
        <f>IF(N404="nulová",J404,0)</f>
        <v>0</v>
      </c>
      <c r="BJ404" s="18" t="s">
        <v>89</v>
      </c>
      <c r="BK404" s="191">
        <f>ROUND(I404*H404,2)</f>
        <v>0</v>
      </c>
      <c r="BL404" s="18" t="s">
        <v>296</v>
      </c>
      <c r="BM404" s="190" t="s">
        <v>2343</v>
      </c>
    </row>
    <row r="405" s="2" customFormat="1">
      <c r="A405" s="37"/>
      <c r="B405" s="38"/>
      <c r="C405" s="37"/>
      <c r="D405" s="192" t="s">
        <v>167</v>
      </c>
      <c r="E405" s="37"/>
      <c r="F405" s="193" t="s">
        <v>2344</v>
      </c>
      <c r="G405" s="37"/>
      <c r="H405" s="37"/>
      <c r="I405" s="194"/>
      <c r="J405" s="37"/>
      <c r="K405" s="37"/>
      <c r="L405" s="38"/>
      <c r="M405" s="195"/>
      <c r="N405" s="196"/>
      <c r="O405" s="76"/>
      <c r="P405" s="76"/>
      <c r="Q405" s="76"/>
      <c r="R405" s="76"/>
      <c r="S405" s="76"/>
      <c r="T405" s="77"/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T405" s="18" t="s">
        <v>167</v>
      </c>
      <c r="AU405" s="18" t="s">
        <v>91</v>
      </c>
    </row>
    <row r="406" s="12" customFormat="1" ht="22.8" customHeight="1">
      <c r="A406" s="12"/>
      <c r="B406" s="165"/>
      <c r="C406" s="12"/>
      <c r="D406" s="166" t="s">
        <v>81</v>
      </c>
      <c r="E406" s="176" t="s">
        <v>2345</v>
      </c>
      <c r="F406" s="176" t="s">
        <v>2346</v>
      </c>
      <c r="G406" s="12"/>
      <c r="H406" s="12"/>
      <c r="I406" s="168"/>
      <c r="J406" s="177">
        <f>BK406</f>
        <v>0</v>
      </c>
      <c r="K406" s="12"/>
      <c r="L406" s="165"/>
      <c r="M406" s="170"/>
      <c r="N406" s="171"/>
      <c r="O406" s="171"/>
      <c r="P406" s="172">
        <f>SUM(P407:P409)</f>
        <v>0</v>
      </c>
      <c r="Q406" s="171"/>
      <c r="R406" s="172">
        <f>SUM(R407:R409)</f>
        <v>0.00315</v>
      </c>
      <c r="S406" s="171"/>
      <c r="T406" s="173">
        <f>SUM(T407:T409)</f>
        <v>0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166" t="s">
        <v>91</v>
      </c>
      <c r="AT406" s="174" t="s">
        <v>81</v>
      </c>
      <c r="AU406" s="174" t="s">
        <v>89</v>
      </c>
      <c r="AY406" s="166" t="s">
        <v>160</v>
      </c>
      <c r="BK406" s="175">
        <f>SUM(BK407:BK409)</f>
        <v>0</v>
      </c>
    </row>
    <row r="407" s="2" customFormat="1" ht="24.15" customHeight="1">
      <c r="A407" s="37"/>
      <c r="B407" s="178"/>
      <c r="C407" s="179" t="s">
        <v>1275</v>
      </c>
      <c r="D407" s="179" t="s">
        <v>162</v>
      </c>
      <c r="E407" s="180" t="s">
        <v>2347</v>
      </c>
      <c r="F407" s="181" t="s">
        <v>2348</v>
      </c>
      <c r="G407" s="182" t="s">
        <v>295</v>
      </c>
      <c r="H407" s="183">
        <v>1</v>
      </c>
      <c r="I407" s="184"/>
      <c r="J407" s="185">
        <f>ROUND(I407*H407,2)</f>
        <v>0</v>
      </c>
      <c r="K407" s="181" t="s">
        <v>245</v>
      </c>
      <c r="L407" s="38"/>
      <c r="M407" s="186" t="s">
        <v>1</v>
      </c>
      <c r="N407" s="187" t="s">
        <v>47</v>
      </c>
      <c r="O407" s="76"/>
      <c r="P407" s="188">
        <f>O407*H407</f>
        <v>0</v>
      </c>
      <c r="Q407" s="188">
        <v>0.0030999999999999999</v>
      </c>
      <c r="R407" s="188">
        <f>Q407*H407</f>
        <v>0.0030999999999999999</v>
      </c>
      <c r="S407" s="188">
        <v>0</v>
      </c>
      <c r="T407" s="189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190" t="s">
        <v>296</v>
      </c>
      <c r="AT407" s="190" t="s">
        <v>162</v>
      </c>
      <c r="AU407" s="190" t="s">
        <v>91</v>
      </c>
      <c r="AY407" s="18" t="s">
        <v>160</v>
      </c>
      <c r="BE407" s="191">
        <f>IF(N407="základní",J407,0)</f>
        <v>0</v>
      </c>
      <c r="BF407" s="191">
        <f>IF(N407="snížená",J407,0)</f>
        <v>0</v>
      </c>
      <c r="BG407" s="191">
        <f>IF(N407="zákl. přenesená",J407,0)</f>
        <v>0</v>
      </c>
      <c r="BH407" s="191">
        <f>IF(N407="sníž. přenesená",J407,0)</f>
        <v>0</v>
      </c>
      <c r="BI407" s="191">
        <f>IF(N407="nulová",J407,0)</f>
        <v>0</v>
      </c>
      <c r="BJ407" s="18" t="s">
        <v>89</v>
      </c>
      <c r="BK407" s="191">
        <f>ROUND(I407*H407,2)</f>
        <v>0</v>
      </c>
      <c r="BL407" s="18" t="s">
        <v>296</v>
      </c>
      <c r="BM407" s="190" t="s">
        <v>2349</v>
      </c>
    </row>
    <row r="408" s="2" customFormat="1" ht="24.15" customHeight="1">
      <c r="A408" s="37"/>
      <c r="B408" s="178"/>
      <c r="C408" s="179" t="s">
        <v>1280</v>
      </c>
      <c r="D408" s="179" t="s">
        <v>162</v>
      </c>
      <c r="E408" s="180" t="s">
        <v>2350</v>
      </c>
      <c r="F408" s="181" t="s">
        <v>2351</v>
      </c>
      <c r="G408" s="182" t="s">
        <v>295</v>
      </c>
      <c r="H408" s="183">
        <v>1</v>
      </c>
      <c r="I408" s="184"/>
      <c r="J408" s="185">
        <f>ROUND(I408*H408,2)</f>
        <v>0</v>
      </c>
      <c r="K408" s="181" t="s">
        <v>245</v>
      </c>
      <c r="L408" s="38"/>
      <c r="M408" s="186" t="s">
        <v>1</v>
      </c>
      <c r="N408" s="187" t="s">
        <v>47</v>
      </c>
      <c r="O408" s="76"/>
      <c r="P408" s="188">
        <f>O408*H408</f>
        <v>0</v>
      </c>
      <c r="Q408" s="188">
        <v>1.0000000000000001E-05</v>
      </c>
      <c r="R408" s="188">
        <f>Q408*H408</f>
        <v>1.0000000000000001E-05</v>
      </c>
      <c r="S408" s="188">
        <v>0</v>
      </c>
      <c r="T408" s="189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190" t="s">
        <v>296</v>
      </c>
      <c r="AT408" s="190" t="s">
        <v>162</v>
      </c>
      <c r="AU408" s="190" t="s">
        <v>91</v>
      </c>
      <c r="AY408" s="18" t="s">
        <v>160</v>
      </c>
      <c r="BE408" s="191">
        <f>IF(N408="základní",J408,0)</f>
        <v>0</v>
      </c>
      <c r="BF408" s="191">
        <f>IF(N408="snížená",J408,0)</f>
        <v>0</v>
      </c>
      <c r="BG408" s="191">
        <f>IF(N408="zákl. přenesená",J408,0)</f>
        <v>0</v>
      </c>
      <c r="BH408" s="191">
        <f>IF(N408="sníž. přenesená",J408,0)</f>
        <v>0</v>
      </c>
      <c r="BI408" s="191">
        <f>IF(N408="nulová",J408,0)</f>
        <v>0</v>
      </c>
      <c r="BJ408" s="18" t="s">
        <v>89</v>
      </c>
      <c r="BK408" s="191">
        <f>ROUND(I408*H408,2)</f>
        <v>0</v>
      </c>
      <c r="BL408" s="18" t="s">
        <v>296</v>
      </c>
      <c r="BM408" s="190" t="s">
        <v>2352</v>
      </c>
    </row>
    <row r="409" s="2" customFormat="1" ht="24.15" customHeight="1">
      <c r="A409" s="37"/>
      <c r="B409" s="178"/>
      <c r="C409" s="179" t="s">
        <v>1285</v>
      </c>
      <c r="D409" s="179" t="s">
        <v>162</v>
      </c>
      <c r="E409" s="180" t="s">
        <v>2353</v>
      </c>
      <c r="F409" s="181" t="s">
        <v>2354</v>
      </c>
      <c r="G409" s="182" t="s">
        <v>295</v>
      </c>
      <c r="H409" s="183">
        <v>2</v>
      </c>
      <c r="I409" s="184"/>
      <c r="J409" s="185">
        <f>ROUND(I409*H409,2)</f>
        <v>0</v>
      </c>
      <c r="K409" s="181" t="s">
        <v>245</v>
      </c>
      <c r="L409" s="38"/>
      <c r="M409" s="186" t="s">
        <v>1</v>
      </c>
      <c r="N409" s="187" t="s">
        <v>47</v>
      </c>
      <c r="O409" s="76"/>
      <c r="P409" s="188">
        <f>O409*H409</f>
        <v>0</v>
      </c>
      <c r="Q409" s="188">
        <v>2.0000000000000002E-05</v>
      </c>
      <c r="R409" s="188">
        <f>Q409*H409</f>
        <v>4.0000000000000003E-05</v>
      </c>
      <c r="S409" s="188">
        <v>0</v>
      </c>
      <c r="T409" s="189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190" t="s">
        <v>296</v>
      </c>
      <c r="AT409" s="190" t="s">
        <v>162</v>
      </c>
      <c r="AU409" s="190" t="s">
        <v>91</v>
      </c>
      <c r="AY409" s="18" t="s">
        <v>160</v>
      </c>
      <c r="BE409" s="191">
        <f>IF(N409="základní",J409,0)</f>
        <v>0</v>
      </c>
      <c r="BF409" s="191">
        <f>IF(N409="snížená",J409,0)</f>
        <v>0</v>
      </c>
      <c r="BG409" s="191">
        <f>IF(N409="zákl. přenesená",J409,0)</f>
        <v>0</v>
      </c>
      <c r="BH409" s="191">
        <f>IF(N409="sníž. přenesená",J409,0)</f>
        <v>0</v>
      </c>
      <c r="BI409" s="191">
        <f>IF(N409="nulová",J409,0)</f>
        <v>0</v>
      </c>
      <c r="BJ409" s="18" t="s">
        <v>89</v>
      </c>
      <c r="BK409" s="191">
        <f>ROUND(I409*H409,2)</f>
        <v>0</v>
      </c>
      <c r="BL409" s="18" t="s">
        <v>296</v>
      </c>
      <c r="BM409" s="190" t="s">
        <v>2355</v>
      </c>
    </row>
    <row r="410" s="12" customFormat="1" ht="22.8" customHeight="1">
      <c r="A410" s="12"/>
      <c r="B410" s="165"/>
      <c r="C410" s="12"/>
      <c r="D410" s="166" t="s">
        <v>81</v>
      </c>
      <c r="E410" s="176" t="s">
        <v>403</v>
      </c>
      <c r="F410" s="176" t="s">
        <v>404</v>
      </c>
      <c r="G410" s="12"/>
      <c r="H410" s="12"/>
      <c r="I410" s="168"/>
      <c r="J410" s="177">
        <f>BK410</f>
        <v>0</v>
      </c>
      <c r="K410" s="12"/>
      <c r="L410" s="165"/>
      <c r="M410" s="170"/>
      <c r="N410" s="171"/>
      <c r="O410" s="171"/>
      <c r="P410" s="172">
        <f>SUM(P411:P416)</f>
        <v>0</v>
      </c>
      <c r="Q410" s="171"/>
      <c r="R410" s="172">
        <f>SUM(R411:R416)</f>
        <v>0.0095200000000000007</v>
      </c>
      <c r="S410" s="171"/>
      <c r="T410" s="173">
        <f>SUM(T411:T416)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166" t="s">
        <v>91</v>
      </c>
      <c r="AT410" s="174" t="s">
        <v>81</v>
      </c>
      <c r="AU410" s="174" t="s">
        <v>89</v>
      </c>
      <c r="AY410" s="166" t="s">
        <v>160</v>
      </c>
      <c r="BK410" s="175">
        <f>SUM(BK411:BK416)</f>
        <v>0</v>
      </c>
    </row>
    <row r="411" s="2" customFormat="1" ht="24.15" customHeight="1">
      <c r="A411" s="37"/>
      <c r="B411" s="178"/>
      <c r="C411" s="179" t="s">
        <v>1290</v>
      </c>
      <c r="D411" s="179" t="s">
        <v>162</v>
      </c>
      <c r="E411" s="180" t="s">
        <v>2356</v>
      </c>
      <c r="F411" s="181" t="s">
        <v>2357</v>
      </c>
      <c r="G411" s="182" t="s">
        <v>515</v>
      </c>
      <c r="H411" s="183">
        <v>68</v>
      </c>
      <c r="I411" s="184"/>
      <c r="J411" s="185">
        <f>ROUND(I411*H411,2)</f>
        <v>0</v>
      </c>
      <c r="K411" s="181" t="s">
        <v>245</v>
      </c>
      <c r="L411" s="38"/>
      <c r="M411" s="186" t="s">
        <v>1</v>
      </c>
      <c r="N411" s="187" t="s">
        <v>47</v>
      </c>
      <c r="O411" s="76"/>
      <c r="P411" s="188">
        <f>O411*H411</f>
        <v>0</v>
      </c>
      <c r="Q411" s="188">
        <v>4.0000000000000003E-05</v>
      </c>
      <c r="R411" s="188">
        <f>Q411*H411</f>
        <v>0.0027200000000000002</v>
      </c>
      <c r="S411" s="188">
        <v>0</v>
      </c>
      <c r="T411" s="189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190" t="s">
        <v>296</v>
      </c>
      <c r="AT411" s="190" t="s">
        <v>162</v>
      </c>
      <c r="AU411" s="190" t="s">
        <v>91</v>
      </c>
      <c r="AY411" s="18" t="s">
        <v>160</v>
      </c>
      <c r="BE411" s="191">
        <f>IF(N411="základní",J411,0)</f>
        <v>0</v>
      </c>
      <c r="BF411" s="191">
        <f>IF(N411="snížená",J411,0)</f>
        <v>0</v>
      </c>
      <c r="BG411" s="191">
        <f>IF(N411="zákl. přenesená",J411,0)</f>
        <v>0</v>
      </c>
      <c r="BH411" s="191">
        <f>IF(N411="sníž. přenesená",J411,0)</f>
        <v>0</v>
      </c>
      <c r="BI411" s="191">
        <f>IF(N411="nulová",J411,0)</f>
        <v>0</v>
      </c>
      <c r="BJ411" s="18" t="s">
        <v>89</v>
      </c>
      <c r="BK411" s="191">
        <f>ROUND(I411*H411,2)</f>
        <v>0</v>
      </c>
      <c r="BL411" s="18" t="s">
        <v>296</v>
      </c>
      <c r="BM411" s="190" t="s">
        <v>2358</v>
      </c>
    </row>
    <row r="412" s="2" customFormat="1">
      <c r="A412" s="37"/>
      <c r="B412" s="38"/>
      <c r="C412" s="37"/>
      <c r="D412" s="192" t="s">
        <v>167</v>
      </c>
      <c r="E412" s="37"/>
      <c r="F412" s="193" t="s">
        <v>2359</v>
      </c>
      <c r="G412" s="37"/>
      <c r="H412" s="37"/>
      <c r="I412" s="194"/>
      <c r="J412" s="37"/>
      <c r="K412" s="37"/>
      <c r="L412" s="38"/>
      <c r="M412" s="195"/>
      <c r="N412" s="196"/>
      <c r="O412" s="76"/>
      <c r="P412" s="76"/>
      <c r="Q412" s="76"/>
      <c r="R412" s="76"/>
      <c r="S412" s="76"/>
      <c r="T412" s="77"/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T412" s="18" t="s">
        <v>167</v>
      </c>
      <c r="AU412" s="18" t="s">
        <v>91</v>
      </c>
    </row>
    <row r="413" s="2" customFormat="1" ht="24.15" customHeight="1">
      <c r="A413" s="37"/>
      <c r="B413" s="178"/>
      <c r="C413" s="179" t="s">
        <v>1295</v>
      </c>
      <c r="D413" s="179" t="s">
        <v>162</v>
      </c>
      <c r="E413" s="180" t="s">
        <v>1548</v>
      </c>
      <c r="F413" s="181" t="s">
        <v>1549</v>
      </c>
      <c r="G413" s="182" t="s">
        <v>515</v>
      </c>
      <c r="H413" s="183">
        <v>68</v>
      </c>
      <c r="I413" s="184"/>
      <c r="J413" s="185">
        <f>ROUND(I413*H413,2)</f>
        <v>0</v>
      </c>
      <c r="K413" s="181" t="s">
        <v>245</v>
      </c>
      <c r="L413" s="38"/>
      <c r="M413" s="186" t="s">
        <v>1</v>
      </c>
      <c r="N413" s="187" t="s">
        <v>47</v>
      </c>
      <c r="O413" s="76"/>
      <c r="P413" s="188">
        <f>O413*H413</f>
        <v>0</v>
      </c>
      <c r="Q413" s="188">
        <v>4.0000000000000003E-05</v>
      </c>
      <c r="R413" s="188">
        <f>Q413*H413</f>
        <v>0.0027200000000000002</v>
      </c>
      <c r="S413" s="188">
        <v>0</v>
      </c>
      <c r="T413" s="189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190" t="s">
        <v>296</v>
      </c>
      <c r="AT413" s="190" t="s">
        <v>162</v>
      </c>
      <c r="AU413" s="190" t="s">
        <v>91</v>
      </c>
      <c r="AY413" s="18" t="s">
        <v>160</v>
      </c>
      <c r="BE413" s="191">
        <f>IF(N413="základní",J413,0)</f>
        <v>0</v>
      </c>
      <c r="BF413" s="191">
        <f>IF(N413="snížená",J413,0)</f>
        <v>0</v>
      </c>
      <c r="BG413" s="191">
        <f>IF(N413="zákl. přenesená",J413,0)</f>
        <v>0</v>
      </c>
      <c r="BH413" s="191">
        <f>IF(N413="sníž. přenesená",J413,0)</f>
        <v>0</v>
      </c>
      <c r="BI413" s="191">
        <f>IF(N413="nulová",J413,0)</f>
        <v>0</v>
      </c>
      <c r="BJ413" s="18" t="s">
        <v>89</v>
      </c>
      <c r="BK413" s="191">
        <f>ROUND(I413*H413,2)</f>
        <v>0</v>
      </c>
      <c r="BL413" s="18" t="s">
        <v>296</v>
      </c>
      <c r="BM413" s="190" t="s">
        <v>2360</v>
      </c>
    </row>
    <row r="414" s="2" customFormat="1">
      <c r="A414" s="37"/>
      <c r="B414" s="38"/>
      <c r="C414" s="37"/>
      <c r="D414" s="192" t="s">
        <v>167</v>
      </c>
      <c r="E414" s="37"/>
      <c r="F414" s="193" t="s">
        <v>1551</v>
      </c>
      <c r="G414" s="37"/>
      <c r="H414" s="37"/>
      <c r="I414" s="194"/>
      <c r="J414" s="37"/>
      <c r="K414" s="37"/>
      <c r="L414" s="38"/>
      <c r="M414" s="195"/>
      <c r="N414" s="196"/>
      <c r="O414" s="76"/>
      <c r="P414" s="76"/>
      <c r="Q414" s="76"/>
      <c r="R414" s="76"/>
      <c r="S414" s="76"/>
      <c r="T414" s="77"/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T414" s="18" t="s">
        <v>167</v>
      </c>
      <c r="AU414" s="18" t="s">
        <v>91</v>
      </c>
    </row>
    <row r="415" s="2" customFormat="1" ht="24.15" customHeight="1">
      <c r="A415" s="37"/>
      <c r="B415" s="178"/>
      <c r="C415" s="179" t="s">
        <v>1300</v>
      </c>
      <c r="D415" s="179" t="s">
        <v>162</v>
      </c>
      <c r="E415" s="180" t="s">
        <v>2361</v>
      </c>
      <c r="F415" s="181" t="s">
        <v>2362</v>
      </c>
      <c r="G415" s="182" t="s">
        <v>515</v>
      </c>
      <c r="H415" s="183">
        <v>68</v>
      </c>
      <c r="I415" s="184"/>
      <c r="J415" s="185">
        <f>ROUND(I415*H415,2)</f>
        <v>0</v>
      </c>
      <c r="K415" s="181" t="s">
        <v>245</v>
      </c>
      <c r="L415" s="38"/>
      <c r="M415" s="186" t="s">
        <v>1</v>
      </c>
      <c r="N415" s="187" t="s">
        <v>47</v>
      </c>
      <c r="O415" s="76"/>
      <c r="P415" s="188">
        <f>O415*H415</f>
        <v>0</v>
      </c>
      <c r="Q415" s="188">
        <v>6.0000000000000002E-05</v>
      </c>
      <c r="R415" s="188">
        <f>Q415*H415</f>
        <v>0.0040800000000000003</v>
      </c>
      <c r="S415" s="188">
        <v>0</v>
      </c>
      <c r="T415" s="189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190" t="s">
        <v>296</v>
      </c>
      <c r="AT415" s="190" t="s">
        <v>162</v>
      </c>
      <c r="AU415" s="190" t="s">
        <v>91</v>
      </c>
      <c r="AY415" s="18" t="s">
        <v>160</v>
      </c>
      <c r="BE415" s="191">
        <f>IF(N415="základní",J415,0)</f>
        <v>0</v>
      </c>
      <c r="BF415" s="191">
        <f>IF(N415="snížená",J415,0)</f>
        <v>0</v>
      </c>
      <c r="BG415" s="191">
        <f>IF(N415="zákl. přenesená",J415,0)</f>
        <v>0</v>
      </c>
      <c r="BH415" s="191">
        <f>IF(N415="sníž. přenesená",J415,0)</f>
        <v>0</v>
      </c>
      <c r="BI415" s="191">
        <f>IF(N415="nulová",J415,0)</f>
        <v>0</v>
      </c>
      <c r="BJ415" s="18" t="s">
        <v>89</v>
      </c>
      <c r="BK415" s="191">
        <f>ROUND(I415*H415,2)</f>
        <v>0</v>
      </c>
      <c r="BL415" s="18" t="s">
        <v>296</v>
      </c>
      <c r="BM415" s="190" t="s">
        <v>2363</v>
      </c>
    </row>
    <row r="416" s="2" customFormat="1">
      <c r="A416" s="37"/>
      <c r="B416" s="38"/>
      <c r="C416" s="37"/>
      <c r="D416" s="192" t="s">
        <v>167</v>
      </c>
      <c r="E416" s="37"/>
      <c r="F416" s="193" t="s">
        <v>2364</v>
      </c>
      <c r="G416" s="37"/>
      <c r="H416" s="37"/>
      <c r="I416" s="194"/>
      <c r="J416" s="37"/>
      <c r="K416" s="37"/>
      <c r="L416" s="38"/>
      <c r="M416" s="195"/>
      <c r="N416" s="196"/>
      <c r="O416" s="76"/>
      <c r="P416" s="76"/>
      <c r="Q416" s="76"/>
      <c r="R416" s="76"/>
      <c r="S416" s="76"/>
      <c r="T416" s="77"/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T416" s="18" t="s">
        <v>167</v>
      </c>
      <c r="AU416" s="18" t="s">
        <v>91</v>
      </c>
    </row>
    <row r="417" s="12" customFormat="1" ht="22.8" customHeight="1">
      <c r="A417" s="12"/>
      <c r="B417" s="165"/>
      <c r="C417" s="12"/>
      <c r="D417" s="166" t="s">
        <v>81</v>
      </c>
      <c r="E417" s="176" t="s">
        <v>2365</v>
      </c>
      <c r="F417" s="176" t="s">
        <v>2366</v>
      </c>
      <c r="G417" s="12"/>
      <c r="H417" s="12"/>
      <c r="I417" s="168"/>
      <c r="J417" s="177">
        <f>BK417</f>
        <v>0</v>
      </c>
      <c r="K417" s="12"/>
      <c r="L417" s="165"/>
      <c r="M417" s="170"/>
      <c r="N417" s="171"/>
      <c r="O417" s="171"/>
      <c r="P417" s="172">
        <f>SUM(P418:P424)</f>
        <v>0</v>
      </c>
      <c r="Q417" s="171"/>
      <c r="R417" s="172">
        <f>SUM(R418:R424)</f>
        <v>0.018283319999999999</v>
      </c>
      <c r="S417" s="171"/>
      <c r="T417" s="173">
        <f>SUM(T418:T424)</f>
        <v>0</v>
      </c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R417" s="166" t="s">
        <v>91</v>
      </c>
      <c r="AT417" s="174" t="s">
        <v>81</v>
      </c>
      <c r="AU417" s="174" t="s">
        <v>89</v>
      </c>
      <c r="AY417" s="166" t="s">
        <v>160</v>
      </c>
      <c r="BK417" s="175">
        <f>SUM(BK418:BK424)</f>
        <v>0</v>
      </c>
    </row>
    <row r="418" s="2" customFormat="1" ht="24.15" customHeight="1">
      <c r="A418" s="37"/>
      <c r="B418" s="178"/>
      <c r="C418" s="179" t="s">
        <v>1305</v>
      </c>
      <c r="D418" s="179" t="s">
        <v>162</v>
      </c>
      <c r="E418" s="180" t="s">
        <v>2367</v>
      </c>
      <c r="F418" s="181" t="s">
        <v>2368</v>
      </c>
      <c r="G418" s="182" t="s">
        <v>244</v>
      </c>
      <c r="H418" s="183">
        <v>16.038</v>
      </c>
      <c r="I418" s="184"/>
      <c r="J418" s="185">
        <f>ROUND(I418*H418,2)</f>
        <v>0</v>
      </c>
      <c r="K418" s="181" t="s">
        <v>245</v>
      </c>
      <c r="L418" s="38"/>
      <c r="M418" s="186" t="s">
        <v>1</v>
      </c>
      <c r="N418" s="187" t="s">
        <v>47</v>
      </c>
      <c r="O418" s="76"/>
      <c r="P418" s="188">
        <f>O418*H418</f>
        <v>0</v>
      </c>
      <c r="Q418" s="188">
        <v>0.0010399999999999999</v>
      </c>
      <c r="R418" s="188">
        <f>Q418*H418</f>
        <v>0.01667952</v>
      </c>
      <c r="S418" s="188">
        <v>0</v>
      </c>
      <c r="T418" s="189">
        <f>S418*H418</f>
        <v>0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190" t="s">
        <v>296</v>
      </c>
      <c r="AT418" s="190" t="s">
        <v>162</v>
      </c>
      <c r="AU418" s="190" t="s">
        <v>91</v>
      </c>
      <c r="AY418" s="18" t="s">
        <v>160</v>
      </c>
      <c r="BE418" s="191">
        <f>IF(N418="základní",J418,0)</f>
        <v>0</v>
      </c>
      <c r="BF418" s="191">
        <f>IF(N418="snížená",J418,0)</f>
        <v>0</v>
      </c>
      <c r="BG418" s="191">
        <f>IF(N418="zákl. přenesená",J418,0)</f>
        <v>0</v>
      </c>
      <c r="BH418" s="191">
        <f>IF(N418="sníž. přenesená",J418,0)</f>
        <v>0</v>
      </c>
      <c r="BI418" s="191">
        <f>IF(N418="nulová",J418,0)</f>
        <v>0</v>
      </c>
      <c r="BJ418" s="18" t="s">
        <v>89</v>
      </c>
      <c r="BK418" s="191">
        <f>ROUND(I418*H418,2)</f>
        <v>0</v>
      </c>
      <c r="BL418" s="18" t="s">
        <v>296</v>
      </c>
      <c r="BM418" s="190" t="s">
        <v>2369</v>
      </c>
    </row>
    <row r="419" s="2" customFormat="1">
      <c r="A419" s="37"/>
      <c r="B419" s="38"/>
      <c r="C419" s="37"/>
      <c r="D419" s="192" t="s">
        <v>167</v>
      </c>
      <c r="E419" s="37"/>
      <c r="F419" s="193" t="s">
        <v>2370</v>
      </c>
      <c r="G419" s="37"/>
      <c r="H419" s="37"/>
      <c r="I419" s="194"/>
      <c r="J419" s="37"/>
      <c r="K419" s="37"/>
      <c r="L419" s="38"/>
      <c r="M419" s="195"/>
      <c r="N419" s="196"/>
      <c r="O419" s="76"/>
      <c r="P419" s="76"/>
      <c r="Q419" s="76"/>
      <c r="R419" s="76"/>
      <c r="S419" s="76"/>
      <c r="T419" s="77"/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T419" s="18" t="s">
        <v>167</v>
      </c>
      <c r="AU419" s="18" t="s">
        <v>91</v>
      </c>
    </row>
    <row r="420" s="2" customFormat="1" ht="16.5" customHeight="1">
      <c r="A420" s="37"/>
      <c r="B420" s="178"/>
      <c r="C420" s="179" t="s">
        <v>1310</v>
      </c>
      <c r="D420" s="179" t="s">
        <v>162</v>
      </c>
      <c r="E420" s="180" t="s">
        <v>2371</v>
      </c>
      <c r="F420" s="181" t="s">
        <v>2372</v>
      </c>
      <c r="G420" s="182" t="s">
        <v>244</v>
      </c>
      <c r="H420" s="183">
        <v>16.038</v>
      </c>
      <c r="I420" s="184"/>
      <c r="J420" s="185">
        <f>ROUND(I420*H420,2)</f>
        <v>0</v>
      </c>
      <c r="K420" s="181" t="s">
        <v>245</v>
      </c>
      <c r="L420" s="38"/>
      <c r="M420" s="186" t="s">
        <v>1</v>
      </c>
      <c r="N420" s="187" t="s">
        <v>47</v>
      </c>
      <c r="O420" s="76"/>
      <c r="P420" s="188">
        <f>O420*H420</f>
        <v>0</v>
      </c>
      <c r="Q420" s="188">
        <v>0</v>
      </c>
      <c r="R420" s="188">
        <f>Q420*H420</f>
        <v>0</v>
      </c>
      <c r="S420" s="188">
        <v>0</v>
      </c>
      <c r="T420" s="189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190" t="s">
        <v>296</v>
      </c>
      <c r="AT420" s="190" t="s">
        <v>162</v>
      </c>
      <c r="AU420" s="190" t="s">
        <v>91</v>
      </c>
      <c r="AY420" s="18" t="s">
        <v>160</v>
      </c>
      <c r="BE420" s="191">
        <f>IF(N420="základní",J420,0)</f>
        <v>0</v>
      </c>
      <c r="BF420" s="191">
        <f>IF(N420="snížená",J420,0)</f>
        <v>0</v>
      </c>
      <c r="BG420" s="191">
        <f>IF(N420="zákl. přenesená",J420,0)</f>
        <v>0</v>
      </c>
      <c r="BH420" s="191">
        <f>IF(N420="sníž. přenesená",J420,0)</f>
        <v>0</v>
      </c>
      <c r="BI420" s="191">
        <f>IF(N420="nulová",J420,0)</f>
        <v>0</v>
      </c>
      <c r="BJ420" s="18" t="s">
        <v>89</v>
      </c>
      <c r="BK420" s="191">
        <f>ROUND(I420*H420,2)</f>
        <v>0</v>
      </c>
      <c r="BL420" s="18" t="s">
        <v>296</v>
      </c>
      <c r="BM420" s="190" t="s">
        <v>2373</v>
      </c>
    </row>
    <row r="421" s="2" customFormat="1">
      <c r="A421" s="37"/>
      <c r="B421" s="38"/>
      <c r="C421" s="37"/>
      <c r="D421" s="192" t="s">
        <v>167</v>
      </c>
      <c r="E421" s="37"/>
      <c r="F421" s="193" t="s">
        <v>2374</v>
      </c>
      <c r="G421" s="37"/>
      <c r="H421" s="37"/>
      <c r="I421" s="194"/>
      <c r="J421" s="37"/>
      <c r="K421" s="37"/>
      <c r="L421" s="38"/>
      <c r="M421" s="195"/>
      <c r="N421" s="196"/>
      <c r="O421" s="76"/>
      <c r="P421" s="76"/>
      <c r="Q421" s="76"/>
      <c r="R421" s="76"/>
      <c r="S421" s="76"/>
      <c r="T421" s="77"/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T421" s="18" t="s">
        <v>167</v>
      </c>
      <c r="AU421" s="18" t="s">
        <v>91</v>
      </c>
    </row>
    <row r="422" s="13" customFormat="1">
      <c r="A422" s="13"/>
      <c r="B422" s="201"/>
      <c r="C422" s="13"/>
      <c r="D422" s="192" t="s">
        <v>248</v>
      </c>
      <c r="E422" s="202" t="s">
        <v>1</v>
      </c>
      <c r="F422" s="203" t="s">
        <v>2375</v>
      </c>
      <c r="G422" s="13"/>
      <c r="H422" s="204">
        <v>16.038</v>
      </c>
      <c r="I422" s="205"/>
      <c r="J422" s="13"/>
      <c r="K422" s="13"/>
      <c r="L422" s="201"/>
      <c r="M422" s="206"/>
      <c r="N422" s="207"/>
      <c r="O422" s="207"/>
      <c r="P422" s="207"/>
      <c r="Q422" s="207"/>
      <c r="R422" s="207"/>
      <c r="S422" s="207"/>
      <c r="T422" s="208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02" t="s">
        <v>248</v>
      </c>
      <c r="AU422" s="202" t="s">
        <v>91</v>
      </c>
      <c r="AV422" s="13" t="s">
        <v>91</v>
      </c>
      <c r="AW422" s="13" t="s">
        <v>37</v>
      </c>
      <c r="AX422" s="13" t="s">
        <v>89</v>
      </c>
      <c r="AY422" s="202" t="s">
        <v>160</v>
      </c>
    </row>
    <row r="423" s="2" customFormat="1" ht="16.5" customHeight="1">
      <c r="A423" s="37"/>
      <c r="B423" s="178"/>
      <c r="C423" s="179" t="s">
        <v>1315</v>
      </c>
      <c r="D423" s="179" t="s">
        <v>162</v>
      </c>
      <c r="E423" s="180" t="s">
        <v>2376</v>
      </c>
      <c r="F423" s="181" t="s">
        <v>2377</v>
      </c>
      <c r="G423" s="182" t="s">
        <v>244</v>
      </c>
      <c r="H423" s="183">
        <v>16.038</v>
      </c>
      <c r="I423" s="184"/>
      <c r="J423" s="185">
        <f>ROUND(I423*H423,2)</f>
        <v>0</v>
      </c>
      <c r="K423" s="181" t="s">
        <v>245</v>
      </c>
      <c r="L423" s="38"/>
      <c r="M423" s="186" t="s">
        <v>1</v>
      </c>
      <c r="N423" s="187" t="s">
        <v>47</v>
      </c>
      <c r="O423" s="76"/>
      <c r="P423" s="188">
        <f>O423*H423</f>
        <v>0</v>
      </c>
      <c r="Q423" s="188">
        <v>0.00010000000000000001</v>
      </c>
      <c r="R423" s="188">
        <f>Q423*H423</f>
        <v>0.0016038000000000001</v>
      </c>
      <c r="S423" s="188">
        <v>0</v>
      </c>
      <c r="T423" s="189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190" t="s">
        <v>296</v>
      </c>
      <c r="AT423" s="190" t="s">
        <v>162</v>
      </c>
      <c r="AU423" s="190" t="s">
        <v>91</v>
      </c>
      <c r="AY423" s="18" t="s">
        <v>160</v>
      </c>
      <c r="BE423" s="191">
        <f>IF(N423="základní",J423,0)</f>
        <v>0</v>
      </c>
      <c r="BF423" s="191">
        <f>IF(N423="snížená",J423,0)</f>
        <v>0</v>
      </c>
      <c r="BG423" s="191">
        <f>IF(N423="zákl. přenesená",J423,0)</f>
        <v>0</v>
      </c>
      <c r="BH423" s="191">
        <f>IF(N423="sníž. přenesená",J423,0)</f>
        <v>0</v>
      </c>
      <c r="BI423" s="191">
        <f>IF(N423="nulová",J423,0)</f>
        <v>0</v>
      </c>
      <c r="BJ423" s="18" t="s">
        <v>89</v>
      </c>
      <c r="BK423" s="191">
        <f>ROUND(I423*H423,2)</f>
        <v>0</v>
      </c>
      <c r="BL423" s="18" t="s">
        <v>296</v>
      </c>
      <c r="BM423" s="190" t="s">
        <v>2378</v>
      </c>
    </row>
    <row r="424" s="2" customFormat="1">
      <c r="A424" s="37"/>
      <c r="B424" s="38"/>
      <c r="C424" s="37"/>
      <c r="D424" s="192" t="s">
        <v>167</v>
      </c>
      <c r="E424" s="37"/>
      <c r="F424" s="193" t="s">
        <v>2379</v>
      </c>
      <c r="G424" s="37"/>
      <c r="H424" s="37"/>
      <c r="I424" s="194"/>
      <c r="J424" s="37"/>
      <c r="K424" s="37"/>
      <c r="L424" s="38"/>
      <c r="M424" s="197"/>
      <c r="N424" s="198"/>
      <c r="O424" s="199"/>
      <c r="P424" s="199"/>
      <c r="Q424" s="199"/>
      <c r="R424" s="199"/>
      <c r="S424" s="199"/>
      <c r="T424" s="200"/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T424" s="18" t="s">
        <v>167</v>
      </c>
      <c r="AU424" s="18" t="s">
        <v>91</v>
      </c>
    </row>
    <row r="425" s="2" customFormat="1" ht="6.96" customHeight="1">
      <c r="A425" s="37"/>
      <c r="B425" s="59"/>
      <c r="C425" s="60"/>
      <c r="D425" s="60"/>
      <c r="E425" s="60"/>
      <c r="F425" s="60"/>
      <c r="G425" s="60"/>
      <c r="H425" s="60"/>
      <c r="I425" s="60"/>
      <c r="J425" s="60"/>
      <c r="K425" s="60"/>
      <c r="L425" s="38"/>
      <c r="M425" s="37"/>
      <c r="O425" s="37"/>
      <c r="P425" s="37"/>
      <c r="Q425" s="37"/>
      <c r="R425" s="37"/>
      <c r="S425" s="37"/>
      <c r="T425" s="37"/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</row>
  </sheetData>
  <autoFilter ref="C135:K42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4:H124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120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91</v>
      </c>
    </row>
    <row r="4" s="1" customFormat="1" ht="24.96" customHeight="1">
      <c r="B4" s="21"/>
      <c r="D4" s="22" t="s">
        <v>131</v>
      </c>
      <c r="L4" s="21"/>
      <c r="M4" s="12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6.25" customHeight="1">
      <c r="B7" s="21"/>
      <c r="E7" s="128" t="str">
        <f>'Rekapitulace stavby'!K6</f>
        <v>SOŠ, SOU a ZŠ Třešť - oprava kotelny a rozvodů ÚT na hlavní budově v Černovicích</v>
      </c>
      <c r="F7" s="31"/>
      <c r="G7" s="31"/>
      <c r="H7" s="31"/>
      <c r="L7" s="21"/>
    </row>
    <row r="8" s="1" customFormat="1" ht="12" customHeight="1">
      <c r="B8" s="21"/>
      <c r="D8" s="31" t="s">
        <v>132</v>
      </c>
      <c r="L8" s="21"/>
    </row>
    <row r="9" s="2" customFormat="1" ht="16.5" customHeight="1">
      <c r="A9" s="37"/>
      <c r="B9" s="38"/>
      <c r="C9" s="37"/>
      <c r="D9" s="37"/>
      <c r="E9" s="128" t="s">
        <v>228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134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2380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19</v>
      </c>
      <c r="G13" s="37"/>
      <c r="H13" s="37"/>
      <c r="I13" s="31" t="s">
        <v>20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21</v>
      </c>
      <c r="E14" s="37"/>
      <c r="F14" s="26" t="s">
        <v>22</v>
      </c>
      <c r="G14" s="37"/>
      <c r="H14" s="37"/>
      <c r="I14" s="31" t="s">
        <v>23</v>
      </c>
      <c r="J14" s="68" t="str">
        <f>'Rekapitulace stavby'!AN8</f>
        <v>28. 4. 2023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25</v>
      </c>
      <c r="E16" s="37"/>
      <c r="F16" s="37"/>
      <c r="G16" s="37"/>
      <c r="H16" s="37"/>
      <c r="I16" s="31" t="s">
        <v>26</v>
      </c>
      <c r="J16" s="26" t="s">
        <v>27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28</v>
      </c>
      <c r="F17" s="37"/>
      <c r="G17" s="37"/>
      <c r="H17" s="37"/>
      <c r="I17" s="31" t="s">
        <v>29</v>
      </c>
      <c r="J17" s="26" t="s">
        <v>30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31</v>
      </c>
      <c r="E19" s="37"/>
      <c r="F19" s="37"/>
      <c r="G19" s="37"/>
      <c r="H19" s="37"/>
      <c r="I19" s="31" t="s">
        <v>26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29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33</v>
      </c>
      <c r="E22" s="37"/>
      <c r="F22" s="37"/>
      <c r="G22" s="37"/>
      <c r="H22" s="37"/>
      <c r="I22" s="31" t="s">
        <v>26</v>
      </c>
      <c r="J22" s="26" t="s">
        <v>34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35</v>
      </c>
      <c r="F23" s="37"/>
      <c r="G23" s="37"/>
      <c r="H23" s="37"/>
      <c r="I23" s="31" t="s">
        <v>29</v>
      </c>
      <c r="J23" s="26" t="s">
        <v>36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38</v>
      </c>
      <c r="E25" s="37"/>
      <c r="F25" s="37"/>
      <c r="G25" s="37"/>
      <c r="H25" s="37"/>
      <c r="I25" s="31" t="s">
        <v>26</v>
      </c>
      <c r="J25" s="26" t="str">
        <f>IF('Rekapitulace stavby'!AN19="","",'Rekapitulace stavby'!AN19)</f>
        <v/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tr">
        <f>IF('Rekapitulace stavby'!E20="","",'Rekapitulace stavby'!E20)</f>
        <v xml:space="preserve"> </v>
      </c>
      <c r="F26" s="37"/>
      <c r="G26" s="37"/>
      <c r="H26" s="37"/>
      <c r="I26" s="31" t="s">
        <v>29</v>
      </c>
      <c r="J26" s="26" t="str">
        <f>IF('Rekapitulace stavby'!AN20="","",'Rekapitulace stavby'!AN20)</f>
        <v/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40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262.5" customHeight="1">
      <c r="A29" s="129"/>
      <c r="B29" s="130"/>
      <c r="C29" s="129"/>
      <c r="D29" s="129"/>
      <c r="E29" s="35" t="s">
        <v>2381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2" t="s">
        <v>42</v>
      </c>
      <c r="E32" s="37"/>
      <c r="F32" s="37"/>
      <c r="G32" s="37"/>
      <c r="H32" s="37"/>
      <c r="I32" s="37"/>
      <c r="J32" s="95">
        <f>ROUND(J127,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44</v>
      </c>
      <c r="G34" s="37"/>
      <c r="H34" s="37"/>
      <c r="I34" s="42" t="s">
        <v>43</v>
      </c>
      <c r="J34" s="42" t="s">
        <v>45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3" t="s">
        <v>46</v>
      </c>
      <c r="E35" s="31" t="s">
        <v>47</v>
      </c>
      <c r="F35" s="134">
        <f>ROUND((SUM(BE127:BE311)),  2)</f>
        <v>0</v>
      </c>
      <c r="G35" s="37"/>
      <c r="H35" s="37"/>
      <c r="I35" s="135">
        <v>0.20999999999999999</v>
      </c>
      <c r="J35" s="134">
        <f>ROUND(((SUM(BE127:BE311))*I35),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48</v>
      </c>
      <c r="F36" s="134">
        <f>ROUND((SUM(BF127:BF311)),  2)</f>
        <v>0</v>
      </c>
      <c r="G36" s="37"/>
      <c r="H36" s="37"/>
      <c r="I36" s="135">
        <v>0.14999999999999999</v>
      </c>
      <c r="J36" s="134">
        <f>ROUND(((SUM(BF127:BF311))*I36),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49</v>
      </c>
      <c r="F37" s="134">
        <f>ROUND((SUM(BG127:BG311)),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50</v>
      </c>
      <c r="F38" s="134">
        <f>ROUND((SUM(BH127:BH311)),  2)</f>
        <v>0</v>
      </c>
      <c r="G38" s="37"/>
      <c r="H38" s="37"/>
      <c r="I38" s="135">
        <v>0.14999999999999999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51</v>
      </c>
      <c r="F39" s="134">
        <f>ROUND((SUM(BI127:BI311)),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6"/>
      <c r="D41" s="137" t="s">
        <v>52</v>
      </c>
      <c r="E41" s="80"/>
      <c r="F41" s="80"/>
      <c r="G41" s="138" t="s">
        <v>53</v>
      </c>
      <c r="H41" s="139" t="s">
        <v>54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55</v>
      </c>
      <c r="E50" s="56"/>
      <c r="F50" s="56"/>
      <c r="G50" s="55" t="s">
        <v>56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57</v>
      </c>
      <c r="E61" s="40"/>
      <c r="F61" s="142" t="s">
        <v>58</v>
      </c>
      <c r="G61" s="57" t="s">
        <v>57</v>
      </c>
      <c r="H61" s="40"/>
      <c r="I61" s="40"/>
      <c r="J61" s="143" t="s">
        <v>58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59</v>
      </c>
      <c r="E65" s="58"/>
      <c r="F65" s="58"/>
      <c r="G65" s="55" t="s">
        <v>60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57</v>
      </c>
      <c r="E76" s="40"/>
      <c r="F76" s="142" t="s">
        <v>58</v>
      </c>
      <c r="G76" s="57" t="s">
        <v>57</v>
      </c>
      <c r="H76" s="40"/>
      <c r="I76" s="40"/>
      <c r="J76" s="143" t="s">
        <v>58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137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7"/>
      <c r="D85" s="37"/>
      <c r="E85" s="128" t="str">
        <f>E7</f>
        <v>SOŠ, SOU a ZŠ Třešť - oprava kotelny a rozvodů ÚT na hlavní budově v Černovicích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132</v>
      </c>
      <c r="L86" s="21"/>
    </row>
    <row r="87" s="2" customFormat="1" ht="16.5" customHeight="1">
      <c r="A87" s="37"/>
      <c r="B87" s="38"/>
      <c r="C87" s="37"/>
      <c r="D87" s="37"/>
      <c r="E87" s="128" t="s">
        <v>228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134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01D - Zařizení silnoproudé elektrotechniky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7"/>
      <c r="E91" s="37"/>
      <c r="F91" s="26" t="str">
        <f>F14</f>
        <v>Černovice, Mariánské náměstí</v>
      </c>
      <c r="G91" s="37"/>
      <c r="H91" s="37"/>
      <c r="I91" s="31" t="s">
        <v>23</v>
      </c>
      <c r="J91" s="68" t="str">
        <f>IF(J14="","",J14)</f>
        <v>28. 4. 2023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31" t="s">
        <v>25</v>
      </c>
      <c r="D93" s="37"/>
      <c r="E93" s="37"/>
      <c r="F93" s="26" t="str">
        <f>E17</f>
        <v>Kraj Vysočina</v>
      </c>
      <c r="G93" s="37"/>
      <c r="H93" s="37"/>
      <c r="I93" s="31" t="s">
        <v>33</v>
      </c>
      <c r="J93" s="35" t="str">
        <f>E23</f>
        <v>PROJEKT CENTRUM NOVA s.r.o.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31</v>
      </c>
      <c r="D94" s="37"/>
      <c r="E94" s="37"/>
      <c r="F94" s="26" t="str">
        <f>IF(E20="","",E20)</f>
        <v>Vyplň údaj</v>
      </c>
      <c r="G94" s="37"/>
      <c r="H94" s="37"/>
      <c r="I94" s="31" t="s">
        <v>38</v>
      </c>
      <c r="J94" s="35" t="str">
        <f>E26</f>
        <v xml:space="preserve"> 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138</v>
      </c>
      <c r="D96" s="136"/>
      <c r="E96" s="136"/>
      <c r="F96" s="136"/>
      <c r="G96" s="136"/>
      <c r="H96" s="136"/>
      <c r="I96" s="136"/>
      <c r="J96" s="145" t="s">
        <v>139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140</v>
      </c>
      <c r="D98" s="37"/>
      <c r="E98" s="37"/>
      <c r="F98" s="37"/>
      <c r="G98" s="37"/>
      <c r="H98" s="37"/>
      <c r="I98" s="37"/>
      <c r="J98" s="95">
        <f>J127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141</v>
      </c>
    </row>
    <row r="99" s="9" customFormat="1" ht="24.96" customHeight="1">
      <c r="A99" s="9"/>
      <c r="B99" s="147"/>
      <c r="C99" s="9"/>
      <c r="D99" s="148" t="s">
        <v>231</v>
      </c>
      <c r="E99" s="149"/>
      <c r="F99" s="149"/>
      <c r="G99" s="149"/>
      <c r="H99" s="149"/>
      <c r="I99" s="149"/>
      <c r="J99" s="150">
        <f>J128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1"/>
      <c r="C100" s="10"/>
      <c r="D100" s="152" t="s">
        <v>232</v>
      </c>
      <c r="E100" s="153"/>
      <c r="F100" s="153"/>
      <c r="G100" s="153"/>
      <c r="H100" s="153"/>
      <c r="I100" s="153"/>
      <c r="J100" s="154">
        <f>J129</f>
        <v>0</v>
      </c>
      <c r="K100" s="10"/>
      <c r="L100" s="15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1"/>
      <c r="C101" s="10"/>
      <c r="D101" s="152" t="s">
        <v>233</v>
      </c>
      <c r="E101" s="153"/>
      <c r="F101" s="153"/>
      <c r="G101" s="153"/>
      <c r="H101" s="153"/>
      <c r="I101" s="153"/>
      <c r="J101" s="154">
        <f>J136</f>
        <v>0</v>
      </c>
      <c r="K101" s="10"/>
      <c r="L101" s="15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47"/>
      <c r="C102" s="9"/>
      <c r="D102" s="148" t="s">
        <v>235</v>
      </c>
      <c r="E102" s="149"/>
      <c r="F102" s="149"/>
      <c r="G102" s="149"/>
      <c r="H102" s="149"/>
      <c r="I102" s="149"/>
      <c r="J102" s="150">
        <f>J146</f>
        <v>0</v>
      </c>
      <c r="K102" s="9"/>
      <c r="L102" s="14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51"/>
      <c r="C103" s="10"/>
      <c r="D103" s="152" t="s">
        <v>798</v>
      </c>
      <c r="E103" s="153"/>
      <c r="F103" s="153"/>
      <c r="G103" s="153"/>
      <c r="H103" s="153"/>
      <c r="I103" s="153"/>
      <c r="J103" s="154">
        <f>J147</f>
        <v>0</v>
      </c>
      <c r="K103" s="10"/>
      <c r="L103" s="15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1"/>
      <c r="C104" s="10"/>
      <c r="D104" s="152" t="s">
        <v>2382</v>
      </c>
      <c r="E104" s="153"/>
      <c r="F104" s="153"/>
      <c r="G104" s="153"/>
      <c r="H104" s="153"/>
      <c r="I104" s="153"/>
      <c r="J104" s="154">
        <f>J289</f>
        <v>0</v>
      </c>
      <c r="K104" s="10"/>
      <c r="L104" s="15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47"/>
      <c r="C105" s="9"/>
      <c r="D105" s="148" t="s">
        <v>799</v>
      </c>
      <c r="E105" s="149"/>
      <c r="F105" s="149"/>
      <c r="G105" s="149"/>
      <c r="H105" s="149"/>
      <c r="I105" s="149"/>
      <c r="J105" s="150">
        <f>J300</f>
        <v>0</v>
      </c>
      <c r="K105" s="9"/>
      <c r="L105" s="147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7"/>
      <c r="B106" s="38"/>
      <c r="C106" s="37"/>
      <c r="D106" s="37"/>
      <c r="E106" s="37"/>
      <c r="F106" s="37"/>
      <c r="G106" s="37"/>
      <c r="H106" s="37"/>
      <c r="I106" s="37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59"/>
      <c r="C107" s="60"/>
      <c r="D107" s="60"/>
      <c r="E107" s="60"/>
      <c r="F107" s="60"/>
      <c r="G107" s="60"/>
      <c r="H107" s="60"/>
      <c r="I107" s="60"/>
      <c r="J107" s="60"/>
      <c r="K107" s="60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1"/>
      <c r="C111" s="62"/>
      <c r="D111" s="62"/>
      <c r="E111" s="62"/>
      <c r="F111" s="62"/>
      <c r="G111" s="62"/>
      <c r="H111" s="62"/>
      <c r="I111" s="62"/>
      <c r="J111" s="62"/>
      <c r="K111" s="62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144</v>
      </c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7"/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6.25" customHeight="1">
      <c r="A115" s="37"/>
      <c r="B115" s="38"/>
      <c r="C115" s="37"/>
      <c r="D115" s="37"/>
      <c r="E115" s="128" t="str">
        <f>E7</f>
        <v>SOŠ, SOU a ZŠ Třešť - oprava kotelny a rozvodů ÚT na hlavní budově v Černovicích</v>
      </c>
      <c r="F115" s="31"/>
      <c r="G115" s="31"/>
      <c r="H115" s="31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" customFormat="1" ht="12" customHeight="1">
      <c r="B116" s="21"/>
      <c r="C116" s="31" t="s">
        <v>132</v>
      </c>
      <c r="L116" s="21"/>
    </row>
    <row r="117" s="2" customFormat="1" ht="16.5" customHeight="1">
      <c r="A117" s="37"/>
      <c r="B117" s="38"/>
      <c r="C117" s="37"/>
      <c r="D117" s="37"/>
      <c r="E117" s="128" t="s">
        <v>228</v>
      </c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134</v>
      </c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7"/>
      <c r="D119" s="37"/>
      <c r="E119" s="66" t="str">
        <f>E11</f>
        <v>01D - Zařizení silnoproudé elektrotechniky</v>
      </c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21</v>
      </c>
      <c r="D121" s="37"/>
      <c r="E121" s="37"/>
      <c r="F121" s="26" t="str">
        <f>F14</f>
        <v>Černovice, Mariánské náměstí</v>
      </c>
      <c r="G121" s="37"/>
      <c r="H121" s="37"/>
      <c r="I121" s="31" t="s">
        <v>23</v>
      </c>
      <c r="J121" s="68" t="str">
        <f>IF(J14="","",J14)</f>
        <v>28. 4. 2023</v>
      </c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7"/>
      <c r="D122" s="37"/>
      <c r="E122" s="37"/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25.65" customHeight="1">
      <c r="A123" s="37"/>
      <c r="B123" s="38"/>
      <c r="C123" s="31" t="s">
        <v>25</v>
      </c>
      <c r="D123" s="37"/>
      <c r="E123" s="37"/>
      <c r="F123" s="26" t="str">
        <f>E17</f>
        <v>Kraj Vysočina</v>
      </c>
      <c r="G123" s="37"/>
      <c r="H123" s="37"/>
      <c r="I123" s="31" t="s">
        <v>33</v>
      </c>
      <c r="J123" s="35" t="str">
        <f>E23</f>
        <v>PROJEKT CENTRUM NOVA s.r.o.</v>
      </c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31</v>
      </c>
      <c r="D124" s="37"/>
      <c r="E124" s="37"/>
      <c r="F124" s="26" t="str">
        <f>IF(E20="","",E20)</f>
        <v>Vyplň údaj</v>
      </c>
      <c r="G124" s="37"/>
      <c r="H124" s="37"/>
      <c r="I124" s="31" t="s">
        <v>38</v>
      </c>
      <c r="J124" s="35" t="str">
        <f>E26</f>
        <v xml:space="preserve"> </v>
      </c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7"/>
      <c r="D125" s="37"/>
      <c r="E125" s="37"/>
      <c r="F125" s="37"/>
      <c r="G125" s="37"/>
      <c r="H125" s="37"/>
      <c r="I125" s="37"/>
      <c r="J125" s="37"/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155"/>
      <c r="B126" s="156"/>
      <c r="C126" s="157" t="s">
        <v>145</v>
      </c>
      <c r="D126" s="158" t="s">
        <v>67</v>
      </c>
      <c r="E126" s="158" t="s">
        <v>63</v>
      </c>
      <c r="F126" s="158" t="s">
        <v>64</v>
      </c>
      <c r="G126" s="158" t="s">
        <v>146</v>
      </c>
      <c r="H126" s="158" t="s">
        <v>147</v>
      </c>
      <c r="I126" s="158" t="s">
        <v>148</v>
      </c>
      <c r="J126" s="158" t="s">
        <v>139</v>
      </c>
      <c r="K126" s="159" t="s">
        <v>149</v>
      </c>
      <c r="L126" s="160"/>
      <c r="M126" s="85" t="s">
        <v>1</v>
      </c>
      <c r="N126" s="86" t="s">
        <v>46</v>
      </c>
      <c r="O126" s="86" t="s">
        <v>150</v>
      </c>
      <c r="P126" s="86" t="s">
        <v>151</v>
      </c>
      <c r="Q126" s="86" t="s">
        <v>152</v>
      </c>
      <c r="R126" s="86" t="s">
        <v>153</v>
      </c>
      <c r="S126" s="86" t="s">
        <v>154</v>
      </c>
      <c r="T126" s="87" t="s">
        <v>155</v>
      </c>
      <c r="U126" s="155"/>
      <c r="V126" s="155"/>
      <c r="W126" s="155"/>
      <c r="X126" s="155"/>
      <c r="Y126" s="155"/>
      <c r="Z126" s="155"/>
      <c r="AA126" s="155"/>
      <c r="AB126" s="155"/>
      <c r="AC126" s="155"/>
      <c r="AD126" s="155"/>
      <c r="AE126" s="155"/>
    </row>
    <row r="127" s="2" customFormat="1" ht="22.8" customHeight="1">
      <c r="A127" s="37"/>
      <c r="B127" s="38"/>
      <c r="C127" s="92" t="s">
        <v>156</v>
      </c>
      <c r="D127" s="37"/>
      <c r="E127" s="37"/>
      <c r="F127" s="37"/>
      <c r="G127" s="37"/>
      <c r="H127" s="37"/>
      <c r="I127" s="37"/>
      <c r="J127" s="161">
        <f>BK127</f>
        <v>0</v>
      </c>
      <c r="K127" s="37"/>
      <c r="L127" s="38"/>
      <c r="M127" s="88"/>
      <c r="N127" s="72"/>
      <c r="O127" s="89"/>
      <c r="P127" s="162">
        <f>P128+P146+P300</f>
        <v>0</v>
      </c>
      <c r="Q127" s="89"/>
      <c r="R127" s="162">
        <f>R128+R146+R300</f>
        <v>0.093546000000000032</v>
      </c>
      <c r="S127" s="89"/>
      <c r="T127" s="163">
        <f>T128+T146+T300</f>
        <v>0.37938100000000002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8" t="s">
        <v>81</v>
      </c>
      <c r="AU127" s="18" t="s">
        <v>141</v>
      </c>
      <c r="BK127" s="164">
        <f>BK128+BK146+BK300</f>
        <v>0</v>
      </c>
    </row>
    <row r="128" s="12" customFormat="1" ht="25.92" customHeight="1">
      <c r="A128" s="12"/>
      <c r="B128" s="165"/>
      <c r="C128" s="12"/>
      <c r="D128" s="166" t="s">
        <v>81</v>
      </c>
      <c r="E128" s="167" t="s">
        <v>239</v>
      </c>
      <c r="F128" s="167" t="s">
        <v>240</v>
      </c>
      <c r="G128" s="12"/>
      <c r="H128" s="12"/>
      <c r="I128" s="168"/>
      <c r="J128" s="169">
        <f>BK128</f>
        <v>0</v>
      </c>
      <c r="K128" s="12"/>
      <c r="L128" s="165"/>
      <c r="M128" s="170"/>
      <c r="N128" s="171"/>
      <c r="O128" s="171"/>
      <c r="P128" s="172">
        <f>P129+P136</f>
        <v>0</v>
      </c>
      <c r="Q128" s="171"/>
      <c r="R128" s="172">
        <f>R129+R136</f>
        <v>0.0026000000000000003</v>
      </c>
      <c r="S128" s="171"/>
      <c r="T128" s="173">
        <f>T129+T136</f>
        <v>0.35000000000000003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6" t="s">
        <v>89</v>
      </c>
      <c r="AT128" s="174" t="s">
        <v>81</v>
      </c>
      <c r="AU128" s="174" t="s">
        <v>82</v>
      </c>
      <c r="AY128" s="166" t="s">
        <v>160</v>
      </c>
      <c r="BK128" s="175">
        <f>BK129+BK136</f>
        <v>0</v>
      </c>
    </row>
    <row r="129" s="12" customFormat="1" ht="22.8" customHeight="1">
      <c r="A129" s="12"/>
      <c r="B129" s="165"/>
      <c r="C129" s="12"/>
      <c r="D129" s="166" t="s">
        <v>81</v>
      </c>
      <c r="E129" s="176" t="s">
        <v>202</v>
      </c>
      <c r="F129" s="176" t="s">
        <v>241</v>
      </c>
      <c r="G129" s="12"/>
      <c r="H129" s="12"/>
      <c r="I129" s="168"/>
      <c r="J129" s="177">
        <f>BK129</f>
        <v>0</v>
      </c>
      <c r="K129" s="12"/>
      <c r="L129" s="165"/>
      <c r="M129" s="170"/>
      <c r="N129" s="171"/>
      <c r="O129" s="171"/>
      <c r="P129" s="172">
        <f>SUM(P130:P135)</f>
        <v>0</v>
      </c>
      <c r="Q129" s="171"/>
      <c r="R129" s="172">
        <f>SUM(R130:R135)</f>
        <v>0.0026000000000000003</v>
      </c>
      <c r="S129" s="171"/>
      <c r="T129" s="173">
        <f>SUM(T130:T135)</f>
        <v>0.35000000000000003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66" t="s">
        <v>89</v>
      </c>
      <c r="AT129" s="174" t="s">
        <v>81</v>
      </c>
      <c r="AU129" s="174" t="s">
        <v>89</v>
      </c>
      <c r="AY129" s="166" t="s">
        <v>160</v>
      </c>
      <c r="BK129" s="175">
        <f>SUM(BK130:BK135)</f>
        <v>0</v>
      </c>
    </row>
    <row r="130" s="2" customFormat="1" ht="24.15" customHeight="1">
      <c r="A130" s="37"/>
      <c r="B130" s="178"/>
      <c r="C130" s="179" t="s">
        <v>89</v>
      </c>
      <c r="D130" s="179" t="s">
        <v>162</v>
      </c>
      <c r="E130" s="180" t="s">
        <v>2383</v>
      </c>
      <c r="F130" s="181" t="s">
        <v>2384</v>
      </c>
      <c r="G130" s="182" t="s">
        <v>515</v>
      </c>
      <c r="H130" s="183">
        <v>90</v>
      </c>
      <c r="I130" s="184"/>
      <c r="J130" s="185">
        <f>ROUND(I130*H130,2)</f>
        <v>0</v>
      </c>
      <c r="K130" s="181" t="s">
        <v>2385</v>
      </c>
      <c r="L130" s="38"/>
      <c r="M130" s="186" t="s">
        <v>1</v>
      </c>
      <c r="N130" s="187" t="s">
        <v>47</v>
      </c>
      <c r="O130" s="76"/>
      <c r="P130" s="188">
        <f>O130*H130</f>
        <v>0</v>
      </c>
      <c r="Q130" s="188">
        <v>2.0000000000000002E-05</v>
      </c>
      <c r="R130" s="188">
        <f>Q130*H130</f>
        <v>0.0018000000000000002</v>
      </c>
      <c r="S130" s="188">
        <v>0.0030000000000000001</v>
      </c>
      <c r="T130" s="189">
        <f>S130*H130</f>
        <v>0.27000000000000002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90" t="s">
        <v>159</v>
      </c>
      <c r="AT130" s="190" t="s">
        <v>162</v>
      </c>
      <c r="AU130" s="190" t="s">
        <v>91</v>
      </c>
      <c r="AY130" s="18" t="s">
        <v>160</v>
      </c>
      <c r="BE130" s="191">
        <f>IF(N130="základní",J130,0)</f>
        <v>0</v>
      </c>
      <c r="BF130" s="191">
        <f>IF(N130="snížená",J130,0)</f>
        <v>0</v>
      </c>
      <c r="BG130" s="191">
        <f>IF(N130="zákl. přenesená",J130,0)</f>
        <v>0</v>
      </c>
      <c r="BH130" s="191">
        <f>IF(N130="sníž. přenesená",J130,0)</f>
        <v>0</v>
      </c>
      <c r="BI130" s="191">
        <f>IF(N130="nulová",J130,0)</f>
        <v>0</v>
      </c>
      <c r="BJ130" s="18" t="s">
        <v>89</v>
      </c>
      <c r="BK130" s="191">
        <f>ROUND(I130*H130,2)</f>
        <v>0</v>
      </c>
      <c r="BL130" s="18" t="s">
        <v>159</v>
      </c>
      <c r="BM130" s="190" t="s">
        <v>2386</v>
      </c>
    </row>
    <row r="131" s="2" customFormat="1">
      <c r="A131" s="37"/>
      <c r="B131" s="38"/>
      <c r="C131" s="37"/>
      <c r="D131" s="192" t="s">
        <v>167</v>
      </c>
      <c r="E131" s="37"/>
      <c r="F131" s="193" t="s">
        <v>2387</v>
      </c>
      <c r="G131" s="37"/>
      <c r="H131" s="37"/>
      <c r="I131" s="194"/>
      <c r="J131" s="37"/>
      <c r="K131" s="37"/>
      <c r="L131" s="38"/>
      <c r="M131" s="195"/>
      <c r="N131" s="196"/>
      <c r="O131" s="76"/>
      <c r="P131" s="76"/>
      <c r="Q131" s="76"/>
      <c r="R131" s="76"/>
      <c r="S131" s="76"/>
      <c r="T131" s="7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8" t="s">
        <v>167</v>
      </c>
      <c r="AU131" s="18" t="s">
        <v>91</v>
      </c>
    </row>
    <row r="132" s="13" customFormat="1">
      <c r="A132" s="13"/>
      <c r="B132" s="201"/>
      <c r="C132" s="13"/>
      <c r="D132" s="192" t="s">
        <v>248</v>
      </c>
      <c r="E132" s="202" t="s">
        <v>1</v>
      </c>
      <c r="F132" s="203" t="s">
        <v>2388</v>
      </c>
      <c r="G132" s="13"/>
      <c r="H132" s="204">
        <v>90</v>
      </c>
      <c r="I132" s="205"/>
      <c r="J132" s="13"/>
      <c r="K132" s="13"/>
      <c r="L132" s="201"/>
      <c r="M132" s="206"/>
      <c r="N132" s="207"/>
      <c r="O132" s="207"/>
      <c r="P132" s="207"/>
      <c r="Q132" s="207"/>
      <c r="R132" s="207"/>
      <c r="S132" s="207"/>
      <c r="T132" s="20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02" t="s">
        <v>248</v>
      </c>
      <c r="AU132" s="202" t="s">
        <v>91</v>
      </c>
      <c r="AV132" s="13" t="s">
        <v>91</v>
      </c>
      <c r="AW132" s="13" t="s">
        <v>37</v>
      </c>
      <c r="AX132" s="13" t="s">
        <v>89</v>
      </c>
      <c r="AY132" s="202" t="s">
        <v>160</v>
      </c>
    </row>
    <row r="133" s="2" customFormat="1" ht="21.75" customHeight="1">
      <c r="A133" s="37"/>
      <c r="B133" s="178"/>
      <c r="C133" s="179" t="s">
        <v>91</v>
      </c>
      <c r="D133" s="179" t="s">
        <v>162</v>
      </c>
      <c r="E133" s="180" t="s">
        <v>2389</v>
      </c>
      <c r="F133" s="181" t="s">
        <v>2390</v>
      </c>
      <c r="G133" s="182" t="s">
        <v>515</v>
      </c>
      <c r="H133" s="183">
        <v>40</v>
      </c>
      <c r="I133" s="184"/>
      <c r="J133" s="185">
        <f>ROUND(I133*H133,2)</f>
        <v>0</v>
      </c>
      <c r="K133" s="181" t="s">
        <v>245</v>
      </c>
      <c r="L133" s="38"/>
      <c r="M133" s="186" t="s">
        <v>1</v>
      </c>
      <c r="N133" s="187" t="s">
        <v>47</v>
      </c>
      <c r="O133" s="76"/>
      <c r="P133" s="188">
        <f>O133*H133</f>
        <v>0</v>
      </c>
      <c r="Q133" s="188">
        <v>2.0000000000000002E-05</v>
      </c>
      <c r="R133" s="188">
        <f>Q133*H133</f>
        <v>0.00080000000000000004</v>
      </c>
      <c r="S133" s="188">
        <v>0.002</v>
      </c>
      <c r="T133" s="189">
        <f>S133*H133</f>
        <v>0.080000000000000002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0" t="s">
        <v>159</v>
      </c>
      <c r="AT133" s="190" t="s">
        <v>162</v>
      </c>
      <c r="AU133" s="190" t="s">
        <v>91</v>
      </c>
      <c r="AY133" s="18" t="s">
        <v>160</v>
      </c>
      <c r="BE133" s="191">
        <f>IF(N133="základní",J133,0)</f>
        <v>0</v>
      </c>
      <c r="BF133" s="191">
        <f>IF(N133="snížená",J133,0)</f>
        <v>0</v>
      </c>
      <c r="BG133" s="191">
        <f>IF(N133="zákl. přenesená",J133,0)</f>
        <v>0</v>
      </c>
      <c r="BH133" s="191">
        <f>IF(N133="sníž. přenesená",J133,0)</f>
        <v>0</v>
      </c>
      <c r="BI133" s="191">
        <f>IF(N133="nulová",J133,0)</f>
        <v>0</v>
      </c>
      <c r="BJ133" s="18" t="s">
        <v>89</v>
      </c>
      <c r="BK133" s="191">
        <f>ROUND(I133*H133,2)</f>
        <v>0</v>
      </c>
      <c r="BL133" s="18" t="s">
        <v>159</v>
      </c>
      <c r="BM133" s="190" t="s">
        <v>2391</v>
      </c>
    </row>
    <row r="134" s="2" customFormat="1">
      <c r="A134" s="37"/>
      <c r="B134" s="38"/>
      <c r="C134" s="37"/>
      <c r="D134" s="192" t="s">
        <v>167</v>
      </c>
      <c r="E134" s="37"/>
      <c r="F134" s="193" t="s">
        <v>2392</v>
      </c>
      <c r="G134" s="37"/>
      <c r="H134" s="37"/>
      <c r="I134" s="194"/>
      <c r="J134" s="37"/>
      <c r="K134" s="37"/>
      <c r="L134" s="38"/>
      <c r="M134" s="195"/>
      <c r="N134" s="196"/>
      <c r="O134" s="76"/>
      <c r="P134" s="76"/>
      <c r="Q134" s="76"/>
      <c r="R134" s="76"/>
      <c r="S134" s="76"/>
      <c r="T134" s="7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8" t="s">
        <v>167</v>
      </c>
      <c r="AU134" s="18" t="s">
        <v>91</v>
      </c>
    </row>
    <row r="135" s="13" customFormat="1">
      <c r="A135" s="13"/>
      <c r="B135" s="201"/>
      <c r="C135" s="13"/>
      <c r="D135" s="192" t="s">
        <v>248</v>
      </c>
      <c r="E135" s="202" t="s">
        <v>1</v>
      </c>
      <c r="F135" s="203" t="s">
        <v>621</v>
      </c>
      <c r="G135" s="13"/>
      <c r="H135" s="204">
        <v>40</v>
      </c>
      <c r="I135" s="205"/>
      <c r="J135" s="13"/>
      <c r="K135" s="13"/>
      <c r="L135" s="201"/>
      <c r="M135" s="206"/>
      <c r="N135" s="207"/>
      <c r="O135" s="207"/>
      <c r="P135" s="207"/>
      <c r="Q135" s="207"/>
      <c r="R135" s="207"/>
      <c r="S135" s="207"/>
      <c r="T135" s="20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02" t="s">
        <v>248</v>
      </c>
      <c r="AU135" s="202" t="s">
        <v>91</v>
      </c>
      <c r="AV135" s="13" t="s">
        <v>91</v>
      </c>
      <c r="AW135" s="13" t="s">
        <v>37</v>
      </c>
      <c r="AX135" s="13" t="s">
        <v>89</v>
      </c>
      <c r="AY135" s="202" t="s">
        <v>160</v>
      </c>
    </row>
    <row r="136" s="12" customFormat="1" ht="22.8" customHeight="1">
      <c r="A136" s="12"/>
      <c r="B136" s="165"/>
      <c r="C136" s="12"/>
      <c r="D136" s="166" t="s">
        <v>81</v>
      </c>
      <c r="E136" s="176" t="s">
        <v>355</v>
      </c>
      <c r="F136" s="176" t="s">
        <v>356</v>
      </c>
      <c r="G136" s="12"/>
      <c r="H136" s="12"/>
      <c r="I136" s="168"/>
      <c r="J136" s="177">
        <f>BK136</f>
        <v>0</v>
      </c>
      <c r="K136" s="12"/>
      <c r="L136" s="165"/>
      <c r="M136" s="170"/>
      <c r="N136" s="171"/>
      <c r="O136" s="171"/>
      <c r="P136" s="172">
        <f>SUM(P137:P145)</f>
        <v>0</v>
      </c>
      <c r="Q136" s="171"/>
      <c r="R136" s="172">
        <f>SUM(R137:R145)</f>
        <v>0</v>
      </c>
      <c r="S136" s="171"/>
      <c r="T136" s="173">
        <f>SUM(T137:T145)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66" t="s">
        <v>89</v>
      </c>
      <c r="AT136" s="174" t="s">
        <v>81</v>
      </c>
      <c r="AU136" s="174" t="s">
        <v>89</v>
      </c>
      <c r="AY136" s="166" t="s">
        <v>160</v>
      </c>
      <c r="BK136" s="175">
        <f>SUM(BK137:BK145)</f>
        <v>0</v>
      </c>
    </row>
    <row r="137" s="2" customFormat="1" ht="33" customHeight="1">
      <c r="A137" s="37"/>
      <c r="B137" s="178"/>
      <c r="C137" s="179" t="s">
        <v>173</v>
      </c>
      <c r="D137" s="179" t="s">
        <v>162</v>
      </c>
      <c r="E137" s="180" t="s">
        <v>358</v>
      </c>
      <c r="F137" s="181" t="s">
        <v>359</v>
      </c>
      <c r="G137" s="182" t="s">
        <v>360</v>
      </c>
      <c r="H137" s="183">
        <v>0.379</v>
      </c>
      <c r="I137" s="184"/>
      <c r="J137" s="185">
        <f>ROUND(I137*H137,2)</f>
        <v>0</v>
      </c>
      <c r="K137" s="181" t="s">
        <v>245</v>
      </c>
      <c r="L137" s="38"/>
      <c r="M137" s="186" t="s">
        <v>1</v>
      </c>
      <c r="N137" s="187" t="s">
        <v>47</v>
      </c>
      <c r="O137" s="76"/>
      <c r="P137" s="188">
        <f>O137*H137</f>
        <v>0</v>
      </c>
      <c r="Q137" s="188">
        <v>0</v>
      </c>
      <c r="R137" s="188">
        <f>Q137*H137</f>
        <v>0</v>
      </c>
      <c r="S137" s="188">
        <v>0</v>
      </c>
      <c r="T137" s="18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0" t="s">
        <v>159</v>
      </c>
      <c r="AT137" s="190" t="s">
        <v>162</v>
      </c>
      <c r="AU137" s="190" t="s">
        <v>91</v>
      </c>
      <c r="AY137" s="18" t="s">
        <v>160</v>
      </c>
      <c r="BE137" s="191">
        <f>IF(N137="základní",J137,0)</f>
        <v>0</v>
      </c>
      <c r="BF137" s="191">
        <f>IF(N137="snížená",J137,0)</f>
        <v>0</v>
      </c>
      <c r="BG137" s="191">
        <f>IF(N137="zákl. přenesená",J137,0)</f>
        <v>0</v>
      </c>
      <c r="BH137" s="191">
        <f>IF(N137="sníž. přenesená",J137,0)</f>
        <v>0</v>
      </c>
      <c r="BI137" s="191">
        <f>IF(N137="nulová",J137,0)</f>
        <v>0</v>
      </c>
      <c r="BJ137" s="18" t="s">
        <v>89</v>
      </c>
      <c r="BK137" s="191">
        <f>ROUND(I137*H137,2)</f>
        <v>0</v>
      </c>
      <c r="BL137" s="18" t="s">
        <v>159</v>
      </c>
      <c r="BM137" s="190" t="s">
        <v>2393</v>
      </c>
    </row>
    <row r="138" s="2" customFormat="1">
      <c r="A138" s="37"/>
      <c r="B138" s="38"/>
      <c r="C138" s="37"/>
      <c r="D138" s="192" t="s">
        <v>167</v>
      </c>
      <c r="E138" s="37"/>
      <c r="F138" s="193" t="s">
        <v>362</v>
      </c>
      <c r="G138" s="37"/>
      <c r="H138" s="37"/>
      <c r="I138" s="194"/>
      <c r="J138" s="37"/>
      <c r="K138" s="37"/>
      <c r="L138" s="38"/>
      <c r="M138" s="195"/>
      <c r="N138" s="196"/>
      <c r="O138" s="76"/>
      <c r="P138" s="76"/>
      <c r="Q138" s="76"/>
      <c r="R138" s="76"/>
      <c r="S138" s="76"/>
      <c r="T138" s="7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8" t="s">
        <v>167</v>
      </c>
      <c r="AU138" s="18" t="s">
        <v>91</v>
      </c>
    </row>
    <row r="139" s="2" customFormat="1" ht="24.15" customHeight="1">
      <c r="A139" s="37"/>
      <c r="B139" s="178"/>
      <c r="C139" s="179" t="s">
        <v>159</v>
      </c>
      <c r="D139" s="179" t="s">
        <v>162</v>
      </c>
      <c r="E139" s="180" t="s">
        <v>364</v>
      </c>
      <c r="F139" s="181" t="s">
        <v>365</v>
      </c>
      <c r="G139" s="182" t="s">
        <v>360</v>
      </c>
      <c r="H139" s="183">
        <v>0.379</v>
      </c>
      <c r="I139" s="184"/>
      <c r="J139" s="185">
        <f>ROUND(I139*H139,2)</f>
        <v>0</v>
      </c>
      <c r="K139" s="181" t="s">
        <v>245</v>
      </c>
      <c r="L139" s="38"/>
      <c r="M139" s="186" t="s">
        <v>1</v>
      </c>
      <c r="N139" s="187" t="s">
        <v>47</v>
      </c>
      <c r="O139" s="76"/>
      <c r="P139" s="188">
        <f>O139*H139</f>
        <v>0</v>
      </c>
      <c r="Q139" s="188">
        <v>0</v>
      </c>
      <c r="R139" s="188">
        <f>Q139*H139</f>
        <v>0</v>
      </c>
      <c r="S139" s="188">
        <v>0</v>
      </c>
      <c r="T139" s="18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0" t="s">
        <v>159</v>
      </c>
      <c r="AT139" s="190" t="s">
        <v>162</v>
      </c>
      <c r="AU139" s="190" t="s">
        <v>91</v>
      </c>
      <c r="AY139" s="18" t="s">
        <v>160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8" t="s">
        <v>89</v>
      </c>
      <c r="BK139" s="191">
        <f>ROUND(I139*H139,2)</f>
        <v>0</v>
      </c>
      <c r="BL139" s="18" t="s">
        <v>159</v>
      </c>
      <c r="BM139" s="190" t="s">
        <v>2394</v>
      </c>
    </row>
    <row r="140" s="2" customFormat="1">
      <c r="A140" s="37"/>
      <c r="B140" s="38"/>
      <c r="C140" s="37"/>
      <c r="D140" s="192" t="s">
        <v>167</v>
      </c>
      <c r="E140" s="37"/>
      <c r="F140" s="193" t="s">
        <v>367</v>
      </c>
      <c r="G140" s="37"/>
      <c r="H140" s="37"/>
      <c r="I140" s="194"/>
      <c r="J140" s="37"/>
      <c r="K140" s="37"/>
      <c r="L140" s="38"/>
      <c r="M140" s="195"/>
      <c r="N140" s="196"/>
      <c r="O140" s="76"/>
      <c r="P140" s="76"/>
      <c r="Q140" s="76"/>
      <c r="R140" s="76"/>
      <c r="S140" s="76"/>
      <c r="T140" s="7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8" t="s">
        <v>167</v>
      </c>
      <c r="AU140" s="18" t="s">
        <v>91</v>
      </c>
    </row>
    <row r="141" s="2" customFormat="1" ht="24.15" customHeight="1">
      <c r="A141" s="37"/>
      <c r="B141" s="178"/>
      <c r="C141" s="179" t="s">
        <v>182</v>
      </c>
      <c r="D141" s="179" t="s">
        <v>162</v>
      </c>
      <c r="E141" s="180" t="s">
        <v>369</v>
      </c>
      <c r="F141" s="181" t="s">
        <v>370</v>
      </c>
      <c r="G141" s="182" t="s">
        <v>360</v>
      </c>
      <c r="H141" s="183">
        <v>7.2009999999999996</v>
      </c>
      <c r="I141" s="184"/>
      <c r="J141" s="185">
        <f>ROUND(I141*H141,2)</f>
        <v>0</v>
      </c>
      <c r="K141" s="181" t="s">
        <v>245</v>
      </c>
      <c r="L141" s="38"/>
      <c r="M141" s="186" t="s">
        <v>1</v>
      </c>
      <c r="N141" s="187" t="s">
        <v>47</v>
      </c>
      <c r="O141" s="76"/>
      <c r="P141" s="188">
        <f>O141*H141</f>
        <v>0</v>
      </c>
      <c r="Q141" s="188">
        <v>0</v>
      </c>
      <c r="R141" s="188">
        <f>Q141*H141</f>
        <v>0</v>
      </c>
      <c r="S141" s="188">
        <v>0</v>
      </c>
      <c r="T141" s="18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0" t="s">
        <v>159</v>
      </c>
      <c r="AT141" s="190" t="s">
        <v>162</v>
      </c>
      <c r="AU141" s="190" t="s">
        <v>91</v>
      </c>
      <c r="AY141" s="18" t="s">
        <v>160</v>
      </c>
      <c r="BE141" s="191">
        <f>IF(N141="základní",J141,0)</f>
        <v>0</v>
      </c>
      <c r="BF141" s="191">
        <f>IF(N141="snížená",J141,0)</f>
        <v>0</v>
      </c>
      <c r="BG141" s="191">
        <f>IF(N141="zákl. přenesená",J141,0)</f>
        <v>0</v>
      </c>
      <c r="BH141" s="191">
        <f>IF(N141="sníž. přenesená",J141,0)</f>
        <v>0</v>
      </c>
      <c r="BI141" s="191">
        <f>IF(N141="nulová",J141,0)</f>
        <v>0</v>
      </c>
      <c r="BJ141" s="18" t="s">
        <v>89</v>
      </c>
      <c r="BK141" s="191">
        <f>ROUND(I141*H141,2)</f>
        <v>0</v>
      </c>
      <c r="BL141" s="18" t="s">
        <v>159</v>
      </c>
      <c r="BM141" s="190" t="s">
        <v>2395</v>
      </c>
    </row>
    <row r="142" s="2" customFormat="1">
      <c r="A142" s="37"/>
      <c r="B142" s="38"/>
      <c r="C142" s="37"/>
      <c r="D142" s="192" t="s">
        <v>167</v>
      </c>
      <c r="E142" s="37"/>
      <c r="F142" s="193" t="s">
        <v>372</v>
      </c>
      <c r="G142" s="37"/>
      <c r="H142" s="37"/>
      <c r="I142" s="194"/>
      <c r="J142" s="37"/>
      <c r="K142" s="37"/>
      <c r="L142" s="38"/>
      <c r="M142" s="195"/>
      <c r="N142" s="196"/>
      <c r="O142" s="76"/>
      <c r="P142" s="76"/>
      <c r="Q142" s="76"/>
      <c r="R142" s="76"/>
      <c r="S142" s="76"/>
      <c r="T142" s="7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8" t="s">
        <v>167</v>
      </c>
      <c r="AU142" s="18" t="s">
        <v>91</v>
      </c>
    </row>
    <row r="143" s="13" customFormat="1">
      <c r="A143" s="13"/>
      <c r="B143" s="201"/>
      <c r="C143" s="13"/>
      <c r="D143" s="192" t="s">
        <v>248</v>
      </c>
      <c r="E143" s="13"/>
      <c r="F143" s="203" t="s">
        <v>2396</v>
      </c>
      <c r="G143" s="13"/>
      <c r="H143" s="204">
        <v>7.2009999999999996</v>
      </c>
      <c r="I143" s="205"/>
      <c r="J143" s="13"/>
      <c r="K143" s="13"/>
      <c r="L143" s="201"/>
      <c r="M143" s="206"/>
      <c r="N143" s="207"/>
      <c r="O143" s="207"/>
      <c r="P143" s="207"/>
      <c r="Q143" s="207"/>
      <c r="R143" s="207"/>
      <c r="S143" s="207"/>
      <c r="T143" s="20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02" t="s">
        <v>248</v>
      </c>
      <c r="AU143" s="202" t="s">
        <v>91</v>
      </c>
      <c r="AV143" s="13" t="s">
        <v>91</v>
      </c>
      <c r="AW143" s="13" t="s">
        <v>3</v>
      </c>
      <c r="AX143" s="13" t="s">
        <v>89</v>
      </c>
      <c r="AY143" s="202" t="s">
        <v>160</v>
      </c>
    </row>
    <row r="144" s="2" customFormat="1" ht="33" customHeight="1">
      <c r="A144" s="37"/>
      <c r="B144" s="178"/>
      <c r="C144" s="179" t="s">
        <v>187</v>
      </c>
      <c r="D144" s="179" t="s">
        <v>162</v>
      </c>
      <c r="E144" s="180" t="s">
        <v>2397</v>
      </c>
      <c r="F144" s="181" t="s">
        <v>2398</v>
      </c>
      <c r="G144" s="182" t="s">
        <v>360</v>
      </c>
      <c r="H144" s="183">
        <v>0.379</v>
      </c>
      <c r="I144" s="184"/>
      <c r="J144" s="185">
        <f>ROUND(I144*H144,2)</f>
        <v>0</v>
      </c>
      <c r="K144" s="181" t="s">
        <v>245</v>
      </c>
      <c r="L144" s="38"/>
      <c r="M144" s="186" t="s">
        <v>1</v>
      </c>
      <c r="N144" s="187" t="s">
        <v>47</v>
      </c>
      <c r="O144" s="76"/>
      <c r="P144" s="188">
        <f>O144*H144</f>
        <v>0</v>
      </c>
      <c r="Q144" s="188">
        <v>0</v>
      </c>
      <c r="R144" s="188">
        <f>Q144*H144</f>
        <v>0</v>
      </c>
      <c r="S144" s="188">
        <v>0</v>
      </c>
      <c r="T144" s="18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0" t="s">
        <v>159</v>
      </c>
      <c r="AT144" s="190" t="s">
        <v>162</v>
      </c>
      <c r="AU144" s="190" t="s">
        <v>91</v>
      </c>
      <c r="AY144" s="18" t="s">
        <v>160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8" t="s">
        <v>89</v>
      </c>
      <c r="BK144" s="191">
        <f>ROUND(I144*H144,2)</f>
        <v>0</v>
      </c>
      <c r="BL144" s="18" t="s">
        <v>159</v>
      </c>
      <c r="BM144" s="190" t="s">
        <v>2399</v>
      </c>
    </row>
    <row r="145" s="2" customFormat="1">
      <c r="A145" s="37"/>
      <c r="B145" s="38"/>
      <c r="C145" s="37"/>
      <c r="D145" s="192" t="s">
        <v>167</v>
      </c>
      <c r="E145" s="37"/>
      <c r="F145" s="193" t="s">
        <v>2400</v>
      </c>
      <c r="G145" s="37"/>
      <c r="H145" s="37"/>
      <c r="I145" s="194"/>
      <c r="J145" s="37"/>
      <c r="K145" s="37"/>
      <c r="L145" s="38"/>
      <c r="M145" s="195"/>
      <c r="N145" s="196"/>
      <c r="O145" s="76"/>
      <c r="P145" s="76"/>
      <c r="Q145" s="76"/>
      <c r="R145" s="76"/>
      <c r="S145" s="76"/>
      <c r="T145" s="7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167</v>
      </c>
      <c r="AU145" s="18" t="s">
        <v>91</v>
      </c>
    </row>
    <row r="146" s="12" customFormat="1" ht="25.92" customHeight="1">
      <c r="A146" s="12"/>
      <c r="B146" s="165"/>
      <c r="C146" s="12"/>
      <c r="D146" s="166" t="s">
        <v>81</v>
      </c>
      <c r="E146" s="167" t="s">
        <v>393</v>
      </c>
      <c r="F146" s="167" t="s">
        <v>394</v>
      </c>
      <c r="G146" s="12"/>
      <c r="H146" s="12"/>
      <c r="I146" s="168"/>
      <c r="J146" s="169">
        <f>BK146</f>
        <v>0</v>
      </c>
      <c r="K146" s="12"/>
      <c r="L146" s="165"/>
      <c r="M146" s="170"/>
      <c r="N146" s="171"/>
      <c r="O146" s="171"/>
      <c r="P146" s="172">
        <f>P147+P289</f>
        <v>0</v>
      </c>
      <c r="Q146" s="171"/>
      <c r="R146" s="172">
        <f>R147+R289</f>
        <v>0.090946000000000027</v>
      </c>
      <c r="S146" s="171"/>
      <c r="T146" s="173">
        <f>T147+T289</f>
        <v>0.029381000000000001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66" t="s">
        <v>91</v>
      </c>
      <c r="AT146" s="174" t="s">
        <v>81</v>
      </c>
      <c r="AU146" s="174" t="s">
        <v>82</v>
      </c>
      <c r="AY146" s="166" t="s">
        <v>160</v>
      </c>
      <c r="BK146" s="175">
        <f>BK147+BK289</f>
        <v>0</v>
      </c>
    </row>
    <row r="147" s="12" customFormat="1" ht="22.8" customHeight="1">
      <c r="A147" s="12"/>
      <c r="B147" s="165"/>
      <c r="C147" s="12"/>
      <c r="D147" s="166" t="s">
        <v>81</v>
      </c>
      <c r="E147" s="176" t="s">
        <v>1448</v>
      </c>
      <c r="F147" s="176" t="s">
        <v>1449</v>
      </c>
      <c r="G147" s="12"/>
      <c r="H147" s="12"/>
      <c r="I147" s="168"/>
      <c r="J147" s="177">
        <f>BK147</f>
        <v>0</v>
      </c>
      <c r="K147" s="12"/>
      <c r="L147" s="165"/>
      <c r="M147" s="170"/>
      <c r="N147" s="171"/>
      <c r="O147" s="171"/>
      <c r="P147" s="172">
        <f>SUM(P148:P288)</f>
        <v>0</v>
      </c>
      <c r="Q147" s="171"/>
      <c r="R147" s="172">
        <f>SUM(R148:R288)</f>
        <v>0.089166000000000023</v>
      </c>
      <c r="S147" s="171"/>
      <c r="T147" s="173">
        <f>SUM(T148:T288)</f>
        <v>0.029381000000000001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66" t="s">
        <v>91</v>
      </c>
      <c r="AT147" s="174" t="s">
        <v>81</v>
      </c>
      <c r="AU147" s="174" t="s">
        <v>89</v>
      </c>
      <c r="AY147" s="166" t="s">
        <v>160</v>
      </c>
      <c r="BK147" s="175">
        <f>SUM(BK148:BK288)</f>
        <v>0</v>
      </c>
    </row>
    <row r="148" s="2" customFormat="1" ht="24.15" customHeight="1">
      <c r="A148" s="37"/>
      <c r="B148" s="178"/>
      <c r="C148" s="179" t="s">
        <v>192</v>
      </c>
      <c r="D148" s="179" t="s">
        <v>162</v>
      </c>
      <c r="E148" s="180" t="s">
        <v>2401</v>
      </c>
      <c r="F148" s="181" t="s">
        <v>2402</v>
      </c>
      <c r="G148" s="182" t="s">
        <v>515</v>
      </c>
      <c r="H148" s="183">
        <v>10.714</v>
      </c>
      <c r="I148" s="184"/>
      <c r="J148" s="185">
        <f>ROUND(I148*H148,2)</f>
        <v>0</v>
      </c>
      <c r="K148" s="181" t="s">
        <v>245</v>
      </c>
      <c r="L148" s="38"/>
      <c r="M148" s="186" t="s">
        <v>1</v>
      </c>
      <c r="N148" s="187" t="s">
        <v>47</v>
      </c>
      <c r="O148" s="76"/>
      <c r="P148" s="188">
        <f>O148*H148</f>
        <v>0</v>
      </c>
      <c r="Q148" s="188">
        <v>0</v>
      </c>
      <c r="R148" s="188">
        <f>Q148*H148</f>
        <v>0</v>
      </c>
      <c r="S148" s="188">
        <v>0</v>
      </c>
      <c r="T148" s="18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0" t="s">
        <v>296</v>
      </c>
      <c r="AT148" s="190" t="s">
        <v>162</v>
      </c>
      <c r="AU148" s="190" t="s">
        <v>91</v>
      </c>
      <c r="AY148" s="18" t="s">
        <v>160</v>
      </c>
      <c r="BE148" s="191">
        <f>IF(N148="základní",J148,0)</f>
        <v>0</v>
      </c>
      <c r="BF148" s="191">
        <f>IF(N148="snížená",J148,0)</f>
        <v>0</v>
      </c>
      <c r="BG148" s="191">
        <f>IF(N148="zákl. přenesená",J148,0)</f>
        <v>0</v>
      </c>
      <c r="BH148" s="191">
        <f>IF(N148="sníž. přenesená",J148,0)</f>
        <v>0</v>
      </c>
      <c r="BI148" s="191">
        <f>IF(N148="nulová",J148,0)</f>
        <v>0</v>
      </c>
      <c r="BJ148" s="18" t="s">
        <v>89</v>
      </c>
      <c r="BK148" s="191">
        <f>ROUND(I148*H148,2)</f>
        <v>0</v>
      </c>
      <c r="BL148" s="18" t="s">
        <v>296</v>
      </c>
      <c r="BM148" s="190" t="s">
        <v>2403</v>
      </c>
    </row>
    <row r="149" s="2" customFormat="1">
      <c r="A149" s="37"/>
      <c r="B149" s="38"/>
      <c r="C149" s="37"/>
      <c r="D149" s="192" t="s">
        <v>167</v>
      </c>
      <c r="E149" s="37"/>
      <c r="F149" s="193" t="s">
        <v>2404</v>
      </c>
      <c r="G149" s="37"/>
      <c r="H149" s="37"/>
      <c r="I149" s="194"/>
      <c r="J149" s="37"/>
      <c r="K149" s="37"/>
      <c r="L149" s="38"/>
      <c r="M149" s="195"/>
      <c r="N149" s="196"/>
      <c r="O149" s="76"/>
      <c r="P149" s="76"/>
      <c r="Q149" s="76"/>
      <c r="R149" s="76"/>
      <c r="S149" s="76"/>
      <c r="T149" s="7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8" t="s">
        <v>167</v>
      </c>
      <c r="AU149" s="18" t="s">
        <v>91</v>
      </c>
    </row>
    <row r="150" s="2" customFormat="1" ht="24.15" customHeight="1">
      <c r="A150" s="37"/>
      <c r="B150" s="178"/>
      <c r="C150" s="227" t="s">
        <v>197</v>
      </c>
      <c r="D150" s="227" t="s">
        <v>549</v>
      </c>
      <c r="E150" s="228" t="s">
        <v>2405</v>
      </c>
      <c r="F150" s="229" t="s">
        <v>2406</v>
      </c>
      <c r="G150" s="230" t="s">
        <v>515</v>
      </c>
      <c r="H150" s="231">
        <v>6</v>
      </c>
      <c r="I150" s="232"/>
      <c r="J150" s="233">
        <f>ROUND(I150*H150,2)</f>
        <v>0</v>
      </c>
      <c r="K150" s="229" t="s">
        <v>245</v>
      </c>
      <c r="L150" s="234"/>
      <c r="M150" s="235" t="s">
        <v>1</v>
      </c>
      <c r="N150" s="236" t="s">
        <v>47</v>
      </c>
      <c r="O150" s="76"/>
      <c r="P150" s="188">
        <f>O150*H150</f>
        <v>0</v>
      </c>
      <c r="Q150" s="188">
        <v>0.00031</v>
      </c>
      <c r="R150" s="188">
        <f>Q150*H150</f>
        <v>0.0018600000000000001</v>
      </c>
      <c r="S150" s="188">
        <v>0</v>
      </c>
      <c r="T150" s="18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0" t="s">
        <v>586</v>
      </c>
      <c r="AT150" s="190" t="s">
        <v>549</v>
      </c>
      <c r="AU150" s="190" t="s">
        <v>91</v>
      </c>
      <c r="AY150" s="18" t="s">
        <v>160</v>
      </c>
      <c r="BE150" s="191">
        <f>IF(N150="základní",J150,0)</f>
        <v>0</v>
      </c>
      <c r="BF150" s="191">
        <f>IF(N150="snížená",J150,0)</f>
        <v>0</v>
      </c>
      <c r="BG150" s="191">
        <f>IF(N150="zákl. přenesená",J150,0)</f>
        <v>0</v>
      </c>
      <c r="BH150" s="191">
        <f>IF(N150="sníž. přenesená",J150,0)</f>
        <v>0</v>
      </c>
      <c r="BI150" s="191">
        <f>IF(N150="nulová",J150,0)</f>
        <v>0</v>
      </c>
      <c r="BJ150" s="18" t="s">
        <v>89</v>
      </c>
      <c r="BK150" s="191">
        <f>ROUND(I150*H150,2)</f>
        <v>0</v>
      </c>
      <c r="BL150" s="18" t="s">
        <v>296</v>
      </c>
      <c r="BM150" s="190" t="s">
        <v>2407</v>
      </c>
    </row>
    <row r="151" s="2" customFormat="1">
      <c r="A151" s="37"/>
      <c r="B151" s="38"/>
      <c r="C151" s="37"/>
      <c r="D151" s="192" t="s">
        <v>167</v>
      </c>
      <c r="E151" s="37"/>
      <c r="F151" s="193" t="s">
        <v>2406</v>
      </c>
      <c r="G151" s="37"/>
      <c r="H151" s="37"/>
      <c r="I151" s="194"/>
      <c r="J151" s="37"/>
      <c r="K151" s="37"/>
      <c r="L151" s="38"/>
      <c r="M151" s="195"/>
      <c r="N151" s="196"/>
      <c r="O151" s="76"/>
      <c r="P151" s="76"/>
      <c r="Q151" s="76"/>
      <c r="R151" s="76"/>
      <c r="S151" s="76"/>
      <c r="T151" s="7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8" t="s">
        <v>167</v>
      </c>
      <c r="AU151" s="18" t="s">
        <v>91</v>
      </c>
    </row>
    <row r="152" s="13" customFormat="1">
      <c r="A152" s="13"/>
      <c r="B152" s="201"/>
      <c r="C152" s="13"/>
      <c r="D152" s="192" t="s">
        <v>248</v>
      </c>
      <c r="E152" s="13"/>
      <c r="F152" s="203" t="s">
        <v>2408</v>
      </c>
      <c r="G152" s="13"/>
      <c r="H152" s="204">
        <v>6</v>
      </c>
      <c r="I152" s="205"/>
      <c r="J152" s="13"/>
      <c r="K152" s="13"/>
      <c r="L152" s="201"/>
      <c r="M152" s="206"/>
      <c r="N152" s="207"/>
      <c r="O152" s="207"/>
      <c r="P152" s="207"/>
      <c r="Q152" s="207"/>
      <c r="R152" s="207"/>
      <c r="S152" s="207"/>
      <c r="T152" s="20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02" t="s">
        <v>248</v>
      </c>
      <c r="AU152" s="202" t="s">
        <v>91</v>
      </c>
      <c r="AV152" s="13" t="s">
        <v>91</v>
      </c>
      <c r="AW152" s="13" t="s">
        <v>3</v>
      </c>
      <c r="AX152" s="13" t="s">
        <v>89</v>
      </c>
      <c r="AY152" s="202" t="s">
        <v>160</v>
      </c>
    </row>
    <row r="153" s="2" customFormat="1" ht="24.15" customHeight="1">
      <c r="A153" s="37"/>
      <c r="B153" s="178"/>
      <c r="C153" s="227" t="s">
        <v>202</v>
      </c>
      <c r="D153" s="227" t="s">
        <v>549</v>
      </c>
      <c r="E153" s="228" t="s">
        <v>2409</v>
      </c>
      <c r="F153" s="229" t="s">
        <v>2410</v>
      </c>
      <c r="G153" s="230" t="s">
        <v>515</v>
      </c>
      <c r="H153" s="231">
        <v>5</v>
      </c>
      <c r="I153" s="232"/>
      <c r="J153" s="233">
        <f>ROUND(I153*H153,2)</f>
        <v>0</v>
      </c>
      <c r="K153" s="229" t="s">
        <v>245</v>
      </c>
      <c r="L153" s="234"/>
      <c r="M153" s="235" t="s">
        <v>1</v>
      </c>
      <c r="N153" s="236" t="s">
        <v>47</v>
      </c>
      <c r="O153" s="76"/>
      <c r="P153" s="188">
        <f>O153*H153</f>
        <v>0</v>
      </c>
      <c r="Q153" s="188">
        <v>0.00019000000000000001</v>
      </c>
      <c r="R153" s="188">
        <f>Q153*H153</f>
        <v>0.00095000000000000011</v>
      </c>
      <c r="S153" s="188">
        <v>0</v>
      </c>
      <c r="T153" s="18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90" t="s">
        <v>586</v>
      </c>
      <c r="AT153" s="190" t="s">
        <v>549</v>
      </c>
      <c r="AU153" s="190" t="s">
        <v>91</v>
      </c>
      <c r="AY153" s="18" t="s">
        <v>160</v>
      </c>
      <c r="BE153" s="191">
        <f>IF(N153="základní",J153,0)</f>
        <v>0</v>
      </c>
      <c r="BF153" s="191">
        <f>IF(N153="snížená",J153,0)</f>
        <v>0</v>
      </c>
      <c r="BG153" s="191">
        <f>IF(N153="zákl. přenesená",J153,0)</f>
        <v>0</v>
      </c>
      <c r="BH153" s="191">
        <f>IF(N153="sníž. přenesená",J153,0)</f>
        <v>0</v>
      </c>
      <c r="BI153" s="191">
        <f>IF(N153="nulová",J153,0)</f>
        <v>0</v>
      </c>
      <c r="BJ153" s="18" t="s">
        <v>89</v>
      </c>
      <c r="BK153" s="191">
        <f>ROUND(I153*H153,2)</f>
        <v>0</v>
      </c>
      <c r="BL153" s="18" t="s">
        <v>296</v>
      </c>
      <c r="BM153" s="190" t="s">
        <v>2411</v>
      </c>
    </row>
    <row r="154" s="2" customFormat="1">
      <c r="A154" s="37"/>
      <c r="B154" s="38"/>
      <c r="C154" s="37"/>
      <c r="D154" s="192" t="s">
        <v>167</v>
      </c>
      <c r="E154" s="37"/>
      <c r="F154" s="193" t="s">
        <v>2410</v>
      </c>
      <c r="G154" s="37"/>
      <c r="H154" s="37"/>
      <c r="I154" s="194"/>
      <c r="J154" s="37"/>
      <c r="K154" s="37"/>
      <c r="L154" s="38"/>
      <c r="M154" s="195"/>
      <c r="N154" s="196"/>
      <c r="O154" s="76"/>
      <c r="P154" s="76"/>
      <c r="Q154" s="76"/>
      <c r="R154" s="76"/>
      <c r="S154" s="76"/>
      <c r="T154" s="7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8" t="s">
        <v>167</v>
      </c>
      <c r="AU154" s="18" t="s">
        <v>91</v>
      </c>
    </row>
    <row r="155" s="2" customFormat="1" ht="24.15" customHeight="1">
      <c r="A155" s="37"/>
      <c r="B155" s="178"/>
      <c r="C155" s="179" t="s">
        <v>207</v>
      </c>
      <c r="D155" s="179" t="s">
        <v>162</v>
      </c>
      <c r="E155" s="180" t="s">
        <v>1451</v>
      </c>
      <c r="F155" s="181" t="s">
        <v>1452</v>
      </c>
      <c r="G155" s="182" t="s">
        <v>515</v>
      </c>
      <c r="H155" s="183">
        <v>15</v>
      </c>
      <c r="I155" s="184"/>
      <c r="J155" s="185">
        <f>ROUND(I155*H155,2)</f>
        <v>0</v>
      </c>
      <c r="K155" s="181" t="s">
        <v>245</v>
      </c>
      <c r="L155" s="38"/>
      <c r="M155" s="186" t="s">
        <v>1</v>
      </c>
      <c r="N155" s="187" t="s">
        <v>47</v>
      </c>
      <c r="O155" s="76"/>
      <c r="P155" s="188">
        <f>O155*H155</f>
        <v>0</v>
      </c>
      <c r="Q155" s="188">
        <v>0</v>
      </c>
      <c r="R155" s="188">
        <f>Q155*H155</f>
        <v>0</v>
      </c>
      <c r="S155" s="188">
        <v>0</v>
      </c>
      <c r="T155" s="18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0" t="s">
        <v>296</v>
      </c>
      <c r="AT155" s="190" t="s">
        <v>162</v>
      </c>
      <c r="AU155" s="190" t="s">
        <v>91</v>
      </c>
      <c r="AY155" s="18" t="s">
        <v>160</v>
      </c>
      <c r="BE155" s="191">
        <f>IF(N155="základní",J155,0)</f>
        <v>0</v>
      </c>
      <c r="BF155" s="191">
        <f>IF(N155="snížená",J155,0)</f>
        <v>0</v>
      </c>
      <c r="BG155" s="191">
        <f>IF(N155="zákl. přenesená",J155,0)</f>
        <v>0</v>
      </c>
      <c r="BH155" s="191">
        <f>IF(N155="sníž. přenesená",J155,0)</f>
        <v>0</v>
      </c>
      <c r="BI155" s="191">
        <f>IF(N155="nulová",J155,0)</f>
        <v>0</v>
      </c>
      <c r="BJ155" s="18" t="s">
        <v>89</v>
      </c>
      <c r="BK155" s="191">
        <f>ROUND(I155*H155,2)</f>
        <v>0</v>
      </c>
      <c r="BL155" s="18" t="s">
        <v>296</v>
      </c>
      <c r="BM155" s="190" t="s">
        <v>2412</v>
      </c>
    </row>
    <row r="156" s="2" customFormat="1">
      <c r="A156" s="37"/>
      <c r="B156" s="38"/>
      <c r="C156" s="37"/>
      <c r="D156" s="192" t="s">
        <v>167</v>
      </c>
      <c r="E156" s="37"/>
      <c r="F156" s="193" t="s">
        <v>1454</v>
      </c>
      <c r="G156" s="37"/>
      <c r="H156" s="37"/>
      <c r="I156" s="194"/>
      <c r="J156" s="37"/>
      <c r="K156" s="37"/>
      <c r="L156" s="38"/>
      <c r="M156" s="195"/>
      <c r="N156" s="196"/>
      <c r="O156" s="76"/>
      <c r="P156" s="76"/>
      <c r="Q156" s="76"/>
      <c r="R156" s="76"/>
      <c r="S156" s="76"/>
      <c r="T156" s="7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8" t="s">
        <v>167</v>
      </c>
      <c r="AU156" s="18" t="s">
        <v>91</v>
      </c>
    </row>
    <row r="157" s="2" customFormat="1" ht="16.5" customHeight="1">
      <c r="A157" s="37"/>
      <c r="B157" s="178"/>
      <c r="C157" s="227" t="s">
        <v>212</v>
      </c>
      <c r="D157" s="227" t="s">
        <v>549</v>
      </c>
      <c r="E157" s="228" t="s">
        <v>1456</v>
      </c>
      <c r="F157" s="229" t="s">
        <v>1457</v>
      </c>
      <c r="G157" s="230" t="s">
        <v>515</v>
      </c>
      <c r="H157" s="231">
        <v>15.75</v>
      </c>
      <c r="I157" s="232"/>
      <c r="J157" s="233">
        <f>ROUND(I157*H157,2)</f>
        <v>0</v>
      </c>
      <c r="K157" s="229" t="s">
        <v>245</v>
      </c>
      <c r="L157" s="234"/>
      <c r="M157" s="235" t="s">
        <v>1</v>
      </c>
      <c r="N157" s="236" t="s">
        <v>47</v>
      </c>
      <c r="O157" s="76"/>
      <c r="P157" s="188">
        <f>O157*H157</f>
        <v>0</v>
      </c>
      <c r="Q157" s="188">
        <v>0.00054000000000000001</v>
      </c>
      <c r="R157" s="188">
        <f>Q157*H157</f>
        <v>0.0085050000000000004</v>
      </c>
      <c r="S157" s="188">
        <v>0</v>
      </c>
      <c r="T157" s="18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0" t="s">
        <v>586</v>
      </c>
      <c r="AT157" s="190" t="s">
        <v>549</v>
      </c>
      <c r="AU157" s="190" t="s">
        <v>91</v>
      </c>
      <c r="AY157" s="18" t="s">
        <v>160</v>
      </c>
      <c r="BE157" s="191">
        <f>IF(N157="základní",J157,0)</f>
        <v>0</v>
      </c>
      <c r="BF157" s="191">
        <f>IF(N157="snížená",J157,0)</f>
        <v>0</v>
      </c>
      <c r="BG157" s="191">
        <f>IF(N157="zákl. přenesená",J157,0)</f>
        <v>0</v>
      </c>
      <c r="BH157" s="191">
        <f>IF(N157="sníž. přenesená",J157,0)</f>
        <v>0</v>
      </c>
      <c r="BI157" s="191">
        <f>IF(N157="nulová",J157,0)</f>
        <v>0</v>
      </c>
      <c r="BJ157" s="18" t="s">
        <v>89</v>
      </c>
      <c r="BK157" s="191">
        <f>ROUND(I157*H157,2)</f>
        <v>0</v>
      </c>
      <c r="BL157" s="18" t="s">
        <v>296</v>
      </c>
      <c r="BM157" s="190" t="s">
        <v>2413</v>
      </c>
    </row>
    <row r="158" s="2" customFormat="1">
      <c r="A158" s="37"/>
      <c r="B158" s="38"/>
      <c r="C158" s="37"/>
      <c r="D158" s="192" t="s">
        <v>167</v>
      </c>
      <c r="E158" s="37"/>
      <c r="F158" s="193" t="s">
        <v>1457</v>
      </c>
      <c r="G158" s="37"/>
      <c r="H158" s="37"/>
      <c r="I158" s="194"/>
      <c r="J158" s="37"/>
      <c r="K158" s="37"/>
      <c r="L158" s="38"/>
      <c r="M158" s="195"/>
      <c r="N158" s="196"/>
      <c r="O158" s="76"/>
      <c r="P158" s="76"/>
      <c r="Q158" s="76"/>
      <c r="R158" s="76"/>
      <c r="S158" s="76"/>
      <c r="T158" s="7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8" t="s">
        <v>167</v>
      </c>
      <c r="AU158" s="18" t="s">
        <v>91</v>
      </c>
    </row>
    <row r="159" s="13" customFormat="1">
      <c r="A159" s="13"/>
      <c r="B159" s="201"/>
      <c r="C159" s="13"/>
      <c r="D159" s="192" t="s">
        <v>248</v>
      </c>
      <c r="E159" s="13"/>
      <c r="F159" s="203" t="s">
        <v>2414</v>
      </c>
      <c r="G159" s="13"/>
      <c r="H159" s="204">
        <v>15.75</v>
      </c>
      <c r="I159" s="205"/>
      <c r="J159" s="13"/>
      <c r="K159" s="13"/>
      <c r="L159" s="201"/>
      <c r="M159" s="206"/>
      <c r="N159" s="207"/>
      <c r="O159" s="207"/>
      <c r="P159" s="207"/>
      <c r="Q159" s="207"/>
      <c r="R159" s="207"/>
      <c r="S159" s="207"/>
      <c r="T159" s="20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02" t="s">
        <v>248</v>
      </c>
      <c r="AU159" s="202" t="s">
        <v>91</v>
      </c>
      <c r="AV159" s="13" t="s">
        <v>91</v>
      </c>
      <c r="AW159" s="13" t="s">
        <v>3</v>
      </c>
      <c r="AX159" s="13" t="s">
        <v>89</v>
      </c>
      <c r="AY159" s="202" t="s">
        <v>160</v>
      </c>
    </row>
    <row r="160" s="2" customFormat="1" ht="16.5" customHeight="1">
      <c r="A160" s="37"/>
      <c r="B160" s="178"/>
      <c r="C160" s="179" t="s">
        <v>217</v>
      </c>
      <c r="D160" s="179" t="s">
        <v>162</v>
      </c>
      <c r="E160" s="180" t="s">
        <v>2415</v>
      </c>
      <c r="F160" s="181" t="s">
        <v>2416</v>
      </c>
      <c r="G160" s="182" t="s">
        <v>295</v>
      </c>
      <c r="H160" s="183">
        <v>12</v>
      </c>
      <c r="I160" s="184"/>
      <c r="J160" s="185">
        <f>ROUND(I160*H160,2)</f>
        <v>0</v>
      </c>
      <c r="K160" s="181" t="s">
        <v>245</v>
      </c>
      <c r="L160" s="38"/>
      <c r="M160" s="186" t="s">
        <v>1</v>
      </c>
      <c r="N160" s="187" t="s">
        <v>47</v>
      </c>
      <c r="O160" s="76"/>
      <c r="P160" s="188">
        <f>O160*H160</f>
        <v>0</v>
      </c>
      <c r="Q160" s="188">
        <v>0</v>
      </c>
      <c r="R160" s="188">
        <f>Q160*H160</f>
        <v>0</v>
      </c>
      <c r="S160" s="188">
        <v>0</v>
      </c>
      <c r="T160" s="18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90" t="s">
        <v>296</v>
      </c>
      <c r="AT160" s="190" t="s">
        <v>162</v>
      </c>
      <c r="AU160" s="190" t="s">
        <v>91</v>
      </c>
      <c r="AY160" s="18" t="s">
        <v>160</v>
      </c>
      <c r="BE160" s="191">
        <f>IF(N160="základní",J160,0)</f>
        <v>0</v>
      </c>
      <c r="BF160" s="191">
        <f>IF(N160="snížená",J160,0)</f>
        <v>0</v>
      </c>
      <c r="BG160" s="191">
        <f>IF(N160="zákl. přenesená",J160,0)</f>
        <v>0</v>
      </c>
      <c r="BH160" s="191">
        <f>IF(N160="sníž. přenesená",J160,0)</f>
        <v>0</v>
      </c>
      <c r="BI160" s="191">
        <f>IF(N160="nulová",J160,0)</f>
        <v>0</v>
      </c>
      <c r="BJ160" s="18" t="s">
        <v>89</v>
      </c>
      <c r="BK160" s="191">
        <f>ROUND(I160*H160,2)</f>
        <v>0</v>
      </c>
      <c r="BL160" s="18" t="s">
        <v>296</v>
      </c>
      <c r="BM160" s="190" t="s">
        <v>2417</v>
      </c>
    </row>
    <row r="161" s="2" customFormat="1">
      <c r="A161" s="37"/>
      <c r="B161" s="38"/>
      <c r="C161" s="37"/>
      <c r="D161" s="192" t="s">
        <v>167</v>
      </c>
      <c r="E161" s="37"/>
      <c r="F161" s="193" t="s">
        <v>2418</v>
      </c>
      <c r="G161" s="37"/>
      <c r="H161" s="37"/>
      <c r="I161" s="194"/>
      <c r="J161" s="37"/>
      <c r="K161" s="37"/>
      <c r="L161" s="38"/>
      <c r="M161" s="195"/>
      <c r="N161" s="196"/>
      <c r="O161" s="76"/>
      <c r="P161" s="76"/>
      <c r="Q161" s="76"/>
      <c r="R161" s="76"/>
      <c r="S161" s="76"/>
      <c r="T161" s="7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8" t="s">
        <v>167</v>
      </c>
      <c r="AU161" s="18" t="s">
        <v>91</v>
      </c>
    </row>
    <row r="162" s="2" customFormat="1" ht="21.75" customHeight="1">
      <c r="A162" s="37"/>
      <c r="B162" s="178"/>
      <c r="C162" s="227" t="s">
        <v>223</v>
      </c>
      <c r="D162" s="227" t="s">
        <v>549</v>
      </c>
      <c r="E162" s="228" t="s">
        <v>2419</v>
      </c>
      <c r="F162" s="229" t="s">
        <v>2420</v>
      </c>
      <c r="G162" s="230" t="s">
        <v>295</v>
      </c>
      <c r="H162" s="231">
        <v>12</v>
      </c>
      <c r="I162" s="232"/>
      <c r="J162" s="233">
        <f>ROUND(I162*H162,2)</f>
        <v>0</v>
      </c>
      <c r="K162" s="229" t="s">
        <v>245</v>
      </c>
      <c r="L162" s="234"/>
      <c r="M162" s="235" t="s">
        <v>1</v>
      </c>
      <c r="N162" s="236" t="s">
        <v>47</v>
      </c>
      <c r="O162" s="76"/>
      <c r="P162" s="188">
        <f>O162*H162</f>
        <v>0</v>
      </c>
      <c r="Q162" s="188">
        <v>4.0000000000000003E-05</v>
      </c>
      <c r="R162" s="188">
        <f>Q162*H162</f>
        <v>0.00048000000000000007</v>
      </c>
      <c r="S162" s="188">
        <v>0</v>
      </c>
      <c r="T162" s="18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90" t="s">
        <v>586</v>
      </c>
      <c r="AT162" s="190" t="s">
        <v>549</v>
      </c>
      <c r="AU162" s="190" t="s">
        <v>91</v>
      </c>
      <c r="AY162" s="18" t="s">
        <v>160</v>
      </c>
      <c r="BE162" s="191">
        <f>IF(N162="základní",J162,0)</f>
        <v>0</v>
      </c>
      <c r="BF162" s="191">
        <f>IF(N162="snížená",J162,0)</f>
        <v>0</v>
      </c>
      <c r="BG162" s="191">
        <f>IF(N162="zákl. přenesená",J162,0)</f>
        <v>0</v>
      </c>
      <c r="BH162" s="191">
        <f>IF(N162="sníž. přenesená",J162,0)</f>
        <v>0</v>
      </c>
      <c r="BI162" s="191">
        <f>IF(N162="nulová",J162,0)</f>
        <v>0</v>
      </c>
      <c r="BJ162" s="18" t="s">
        <v>89</v>
      </c>
      <c r="BK162" s="191">
        <f>ROUND(I162*H162,2)</f>
        <v>0</v>
      </c>
      <c r="BL162" s="18" t="s">
        <v>296</v>
      </c>
      <c r="BM162" s="190" t="s">
        <v>2421</v>
      </c>
    </row>
    <row r="163" s="2" customFormat="1">
      <c r="A163" s="37"/>
      <c r="B163" s="38"/>
      <c r="C163" s="37"/>
      <c r="D163" s="192" t="s">
        <v>167</v>
      </c>
      <c r="E163" s="37"/>
      <c r="F163" s="193" t="s">
        <v>2420</v>
      </c>
      <c r="G163" s="37"/>
      <c r="H163" s="37"/>
      <c r="I163" s="194"/>
      <c r="J163" s="37"/>
      <c r="K163" s="37"/>
      <c r="L163" s="38"/>
      <c r="M163" s="195"/>
      <c r="N163" s="196"/>
      <c r="O163" s="76"/>
      <c r="P163" s="76"/>
      <c r="Q163" s="76"/>
      <c r="R163" s="76"/>
      <c r="S163" s="76"/>
      <c r="T163" s="7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8" t="s">
        <v>167</v>
      </c>
      <c r="AU163" s="18" t="s">
        <v>91</v>
      </c>
    </row>
    <row r="164" s="2" customFormat="1" ht="24.15" customHeight="1">
      <c r="A164" s="37"/>
      <c r="B164" s="178"/>
      <c r="C164" s="179" t="s">
        <v>317</v>
      </c>
      <c r="D164" s="179" t="s">
        <v>162</v>
      </c>
      <c r="E164" s="180" t="s">
        <v>2422</v>
      </c>
      <c r="F164" s="181" t="s">
        <v>2423</v>
      </c>
      <c r="G164" s="182" t="s">
        <v>295</v>
      </c>
      <c r="H164" s="183">
        <v>1</v>
      </c>
      <c r="I164" s="184"/>
      <c r="J164" s="185">
        <f>ROUND(I164*H164,2)</f>
        <v>0</v>
      </c>
      <c r="K164" s="181" t="s">
        <v>245</v>
      </c>
      <c r="L164" s="38"/>
      <c r="M164" s="186" t="s">
        <v>1</v>
      </c>
      <c r="N164" s="187" t="s">
        <v>47</v>
      </c>
      <c r="O164" s="76"/>
      <c r="P164" s="188">
        <f>O164*H164</f>
        <v>0</v>
      </c>
      <c r="Q164" s="188">
        <v>0</v>
      </c>
      <c r="R164" s="188">
        <f>Q164*H164</f>
        <v>0</v>
      </c>
      <c r="S164" s="188">
        <v>0</v>
      </c>
      <c r="T164" s="18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90" t="s">
        <v>296</v>
      </c>
      <c r="AT164" s="190" t="s">
        <v>162</v>
      </c>
      <c r="AU164" s="190" t="s">
        <v>91</v>
      </c>
      <c r="AY164" s="18" t="s">
        <v>160</v>
      </c>
      <c r="BE164" s="191">
        <f>IF(N164="základní",J164,0)</f>
        <v>0</v>
      </c>
      <c r="BF164" s="191">
        <f>IF(N164="snížená",J164,0)</f>
        <v>0</v>
      </c>
      <c r="BG164" s="191">
        <f>IF(N164="zákl. přenesená",J164,0)</f>
        <v>0</v>
      </c>
      <c r="BH164" s="191">
        <f>IF(N164="sníž. přenesená",J164,0)</f>
        <v>0</v>
      </c>
      <c r="BI164" s="191">
        <f>IF(N164="nulová",J164,0)</f>
        <v>0</v>
      </c>
      <c r="BJ164" s="18" t="s">
        <v>89</v>
      </c>
      <c r="BK164" s="191">
        <f>ROUND(I164*H164,2)</f>
        <v>0</v>
      </c>
      <c r="BL164" s="18" t="s">
        <v>296</v>
      </c>
      <c r="BM164" s="190" t="s">
        <v>2424</v>
      </c>
    </row>
    <row r="165" s="2" customFormat="1">
      <c r="A165" s="37"/>
      <c r="B165" s="38"/>
      <c r="C165" s="37"/>
      <c r="D165" s="192" t="s">
        <v>167</v>
      </c>
      <c r="E165" s="37"/>
      <c r="F165" s="193" t="s">
        <v>2425</v>
      </c>
      <c r="G165" s="37"/>
      <c r="H165" s="37"/>
      <c r="I165" s="194"/>
      <c r="J165" s="37"/>
      <c r="K165" s="37"/>
      <c r="L165" s="38"/>
      <c r="M165" s="195"/>
      <c r="N165" s="196"/>
      <c r="O165" s="76"/>
      <c r="P165" s="76"/>
      <c r="Q165" s="76"/>
      <c r="R165" s="76"/>
      <c r="S165" s="76"/>
      <c r="T165" s="7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8" t="s">
        <v>167</v>
      </c>
      <c r="AU165" s="18" t="s">
        <v>91</v>
      </c>
    </row>
    <row r="166" s="2" customFormat="1" ht="24.15" customHeight="1">
      <c r="A166" s="37"/>
      <c r="B166" s="178"/>
      <c r="C166" s="227" t="s">
        <v>8</v>
      </c>
      <c r="D166" s="227" t="s">
        <v>549</v>
      </c>
      <c r="E166" s="228" t="s">
        <v>2426</v>
      </c>
      <c r="F166" s="229" t="s">
        <v>2427</v>
      </c>
      <c r="G166" s="230" t="s">
        <v>295</v>
      </c>
      <c r="H166" s="231">
        <v>1</v>
      </c>
      <c r="I166" s="232"/>
      <c r="J166" s="233">
        <f>ROUND(I166*H166,2)</f>
        <v>0</v>
      </c>
      <c r="K166" s="229" t="s">
        <v>245</v>
      </c>
      <c r="L166" s="234"/>
      <c r="M166" s="235" t="s">
        <v>1</v>
      </c>
      <c r="N166" s="236" t="s">
        <v>47</v>
      </c>
      <c r="O166" s="76"/>
      <c r="P166" s="188">
        <f>O166*H166</f>
        <v>0</v>
      </c>
      <c r="Q166" s="188">
        <v>0.00034000000000000002</v>
      </c>
      <c r="R166" s="188">
        <f>Q166*H166</f>
        <v>0.00034000000000000002</v>
      </c>
      <c r="S166" s="188">
        <v>0</v>
      </c>
      <c r="T166" s="18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90" t="s">
        <v>586</v>
      </c>
      <c r="AT166" s="190" t="s">
        <v>549</v>
      </c>
      <c r="AU166" s="190" t="s">
        <v>91</v>
      </c>
      <c r="AY166" s="18" t="s">
        <v>160</v>
      </c>
      <c r="BE166" s="191">
        <f>IF(N166="základní",J166,0)</f>
        <v>0</v>
      </c>
      <c r="BF166" s="191">
        <f>IF(N166="snížená",J166,0)</f>
        <v>0</v>
      </c>
      <c r="BG166" s="191">
        <f>IF(N166="zákl. přenesená",J166,0)</f>
        <v>0</v>
      </c>
      <c r="BH166" s="191">
        <f>IF(N166="sníž. přenesená",J166,0)</f>
        <v>0</v>
      </c>
      <c r="BI166" s="191">
        <f>IF(N166="nulová",J166,0)</f>
        <v>0</v>
      </c>
      <c r="BJ166" s="18" t="s">
        <v>89</v>
      </c>
      <c r="BK166" s="191">
        <f>ROUND(I166*H166,2)</f>
        <v>0</v>
      </c>
      <c r="BL166" s="18" t="s">
        <v>296</v>
      </c>
      <c r="BM166" s="190" t="s">
        <v>2428</v>
      </c>
    </row>
    <row r="167" s="2" customFormat="1">
      <c r="A167" s="37"/>
      <c r="B167" s="38"/>
      <c r="C167" s="37"/>
      <c r="D167" s="192" t="s">
        <v>167</v>
      </c>
      <c r="E167" s="37"/>
      <c r="F167" s="193" t="s">
        <v>2427</v>
      </c>
      <c r="G167" s="37"/>
      <c r="H167" s="37"/>
      <c r="I167" s="194"/>
      <c r="J167" s="37"/>
      <c r="K167" s="37"/>
      <c r="L167" s="38"/>
      <c r="M167" s="195"/>
      <c r="N167" s="196"/>
      <c r="O167" s="76"/>
      <c r="P167" s="76"/>
      <c r="Q167" s="76"/>
      <c r="R167" s="76"/>
      <c r="S167" s="76"/>
      <c r="T167" s="7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8" t="s">
        <v>167</v>
      </c>
      <c r="AU167" s="18" t="s">
        <v>91</v>
      </c>
    </row>
    <row r="168" s="2" customFormat="1" ht="24.15" customHeight="1">
      <c r="A168" s="37"/>
      <c r="B168" s="178"/>
      <c r="C168" s="227" t="s">
        <v>296</v>
      </c>
      <c r="D168" s="227" t="s">
        <v>549</v>
      </c>
      <c r="E168" s="228" t="s">
        <v>2429</v>
      </c>
      <c r="F168" s="229" t="s">
        <v>2430</v>
      </c>
      <c r="G168" s="230" t="s">
        <v>295</v>
      </c>
      <c r="H168" s="231">
        <v>1</v>
      </c>
      <c r="I168" s="232"/>
      <c r="J168" s="233">
        <f>ROUND(I168*H168,2)</f>
        <v>0</v>
      </c>
      <c r="K168" s="229" t="s">
        <v>1</v>
      </c>
      <c r="L168" s="234"/>
      <c r="M168" s="235" t="s">
        <v>1</v>
      </c>
      <c r="N168" s="236" t="s">
        <v>47</v>
      </c>
      <c r="O168" s="76"/>
      <c r="P168" s="188">
        <f>O168*H168</f>
        <v>0</v>
      </c>
      <c r="Q168" s="188">
        <v>0</v>
      </c>
      <c r="R168" s="188">
        <f>Q168*H168</f>
        <v>0</v>
      </c>
      <c r="S168" s="188">
        <v>0</v>
      </c>
      <c r="T168" s="18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90" t="s">
        <v>586</v>
      </c>
      <c r="AT168" s="190" t="s">
        <v>549</v>
      </c>
      <c r="AU168" s="190" t="s">
        <v>91</v>
      </c>
      <c r="AY168" s="18" t="s">
        <v>160</v>
      </c>
      <c r="BE168" s="191">
        <f>IF(N168="základní",J168,0)</f>
        <v>0</v>
      </c>
      <c r="BF168" s="191">
        <f>IF(N168="snížená",J168,0)</f>
        <v>0</v>
      </c>
      <c r="BG168" s="191">
        <f>IF(N168="zákl. přenesená",J168,0)</f>
        <v>0</v>
      </c>
      <c r="BH168" s="191">
        <f>IF(N168="sníž. přenesená",J168,0)</f>
        <v>0</v>
      </c>
      <c r="BI168" s="191">
        <f>IF(N168="nulová",J168,0)</f>
        <v>0</v>
      </c>
      <c r="BJ168" s="18" t="s">
        <v>89</v>
      </c>
      <c r="BK168" s="191">
        <f>ROUND(I168*H168,2)</f>
        <v>0</v>
      </c>
      <c r="BL168" s="18" t="s">
        <v>296</v>
      </c>
      <c r="BM168" s="190" t="s">
        <v>2431</v>
      </c>
    </row>
    <row r="169" s="2" customFormat="1" ht="24.15" customHeight="1">
      <c r="A169" s="37"/>
      <c r="B169" s="178"/>
      <c r="C169" s="179" t="s">
        <v>357</v>
      </c>
      <c r="D169" s="179" t="s">
        <v>162</v>
      </c>
      <c r="E169" s="180" t="s">
        <v>2432</v>
      </c>
      <c r="F169" s="181" t="s">
        <v>2433</v>
      </c>
      <c r="G169" s="182" t="s">
        <v>515</v>
      </c>
      <c r="H169" s="183">
        <v>40</v>
      </c>
      <c r="I169" s="184"/>
      <c r="J169" s="185">
        <f>ROUND(I169*H169,2)</f>
        <v>0</v>
      </c>
      <c r="K169" s="181" t="s">
        <v>245</v>
      </c>
      <c r="L169" s="38"/>
      <c r="M169" s="186" t="s">
        <v>1</v>
      </c>
      <c r="N169" s="187" t="s">
        <v>47</v>
      </c>
      <c r="O169" s="76"/>
      <c r="P169" s="188">
        <f>O169*H169</f>
        <v>0</v>
      </c>
      <c r="Q169" s="188">
        <v>0</v>
      </c>
      <c r="R169" s="188">
        <f>Q169*H169</f>
        <v>0</v>
      </c>
      <c r="S169" s="188">
        <v>0</v>
      </c>
      <c r="T169" s="18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90" t="s">
        <v>296</v>
      </c>
      <c r="AT169" s="190" t="s">
        <v>162</v>
      </c>
      <c r="AU169" s="190" t="s">
        <v>91</v>
      </c>
      <c r="AY169" s="18" t="s">
        <v>160</v>
      </c>
      <c r="BE169" s="191">
        <f>IF(N169="základní",J169,0)</f>
        <v>0</v>
      </c>
      <c r="BF169" s="191">
        <f>IF(N169="snížená",J169,0)</f>
        <v>0</v>
      </c>
      <c r="BG169" s="191">
        <f>IF(N169="zákl. přenesená",J169,0)</f>
        <v>0</v>
      </c>
      <c r="BH169" s="191">
        <f>IF(N169="sníž. přenesená",J169,0)</f>
        <v>0</v>
      </c>
      <c r="BI169" s="191">
        <f>IF(N169="nulová",J169,0)</f>
        <v>0</v>
      </c>
      <c r="BJ169" s="18" t="s">
        <v>89</v>
      </c>
      <c r="BK169" s="191">
        <f>ROUND(I169*H169,2)</f>
        <v>0</v>
      </c>
      <c r="BL169" s="18" t="s">
        <v>296</v>
      </c>
      <c r="BM169" s="190" t="s">
        <v>2434</v>
      </c>
    </row>
    <row r="170" s="2" customFormat="1">
      <c r="A170" s="37"/>
      <c r="B170" s="38"/>
      <c r="C170" s="37"/>
      <c r="D170" s="192" t="s">
        <v>167</v>
      </c>
      <c r="E170" s="37"/>
      <c r="F170" s="193" t="s">
        <v>2435</v>
      </c>
      <c r="G170" s="37"/>
      <c r="H170" s="37"/>
      <c r="I170" s="194"/>
      <c r="J170" s="37"/>
      <c r="K170" s="37"/>
      <c r="L170" s="38"/>
      <c r="M170" s="195"/>
      <c r="N170" s="196"/>
      <c r="O170" s="76"/>
      <c r="P170" s="76"/>
      <c r="Q170" s="76"/>
      <c r="R170" s="76"/>
      <c r="S170" s="76"/>
      <c r="T170" s="7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8" t="s">
        <v>167</v>
      </c>
      <c r="AU170" s="18" t="s">
        <v>91</v>
      </c>
    </row>
    <row r="171" s="13" customFormat="1">
      <c r="A171" s="13"/>
      <c r="B171" s="201"/>
      <c r="C171" s="13"/>
      <c r="D171" s="192" t="s">
        <v>248</v>
      </c>
      <c r="E171" s="202" t="s">
        <v>1</v>
      </c>
      <c r="F171" s="203" t="s">
        <v>2436</v>
      </c>
      <c r="G171" s="13"/>
      <c r="H171" s="204">
        <v>40</v>
      </c>
      <c r="I171" s="205"/>
      <c r="J171" s="13"/>
      <c r="K171" s="13"/>
      <c r="L171" s="201"/>
      <c r="M171" s="206"/>
      <c r="N171" s="207"/>
      <c r="O171" s="207"/>
      <c r="P171" s="207"/>
      <c r="Q171" s="207"/>
      <c r="R171" s="207"/>
      <c r="S171" s="207"/>
      <c r="T171" s="20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02" t="s">
        <v>248</v>
      </c>
      <c r="AU171" s="202" t="s">
        <v>91</v>
      </c>
      <c r="AV171" s="13" t="s">
        <v>91</v>
      </c>
      <c r="AW171" s="13" t="s">
        <v>37</v>
      </c>
      <c r="AX171" s="13" t="s">
        <v>89</v>
      </c>
      <c r="AY171" s="202" t="s">
        <v>160</v>
      </c>
    </row>
    <row r="172" s="2" customFormat="1" ht="24.15" customHeight="1">
      <c r="A172" s="37"/>
      <c r="B172" s="178"/>
      <c r="C172" s="227" t="s">
        <v>363</v>
      </c>
      <c r="D172" s="227" t="s">
        <v>549</v>
      </c>
      <c r="E172" s="228" t="s">
        <v>2437</v>
      </c>
      <c r="F172" s="229" t="s">
        <v>2438</v>
      </c>
      <c r="G172" s="230" t="s">
        <v>515</v>
      </c>
      <c r="H172" s="231">
        <v>46</v>
      </c>
      <c r="I172" s="232"/>
      <c r="J172" s="233">
        <f>ROUND(I172*H172,2)</f>
        <v>0</v>
      </c>
      <c r="K172" s="229" t="s">
        <v>245</v>
      </c>
      <c r="L172" s="234"/>
      <c r="M172" s="235" t="s">
        <v>1</v>
      </c>
      <c r="N172" s="236" t="s">
        <v>47</v>
      </c>
      <c r="O172" s="76"/>
      <c r="P172" s="188">
        <f>O172*H172</f>
        <v>0</v>
      </c>
      <c r="Q172" s="188">
        <v>6.9999999999999994E-05</v>
      </c>
      <c r="R172" s="188">
        <f>Q172*H172</f>
        <v>0.0032199999999999998</v>
      </c>
      <c r="S172" s="188">
        <v>0</v>
      </c>
      <c r="T172" s="18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90" t="s">
        <v>586</v>
      </c>
      <c r="AT172" s="190" t="s">
        <v>549</v>
      </c>
      <c r="AU172" s="190" t="s">
        <v>91</v>
      </c>
      <c r="AY172" s="18" t="s">
        <v>160</v>
      </c>
      <c r="BE172" s="191">
        <f>IF(N172="základní",J172,0)</f>
        <v>0</v>
      </c>
      <c r="BF172" s="191">
        <f>IF(N172="snížená",J172,0)</f>
        <v>0</v>
      </c>
      <c r="BG172" s="191">
        <f>IF(N172="zákl. přenesená",J172,0)</f>
        <v>0</v>
      </c>
      <c r="BH172" s="191">
        <f>IF(N172="sníž. přenesená",J172,0)</f>
        <v>0</v>
      </c>
      <c r="BI172" s="191">
        <f>IF(N172="nulová",J172,0)</f>
        <v>0</v>
      </c>
      <c r="BJ172" s="18" t="s">
        <v>89</v>
      </c>
      <c r="BK172" s="191">
        <f>ROUND(I172*H172,2)</f>
        <v>0</v>
      </c>
      <c r="BL172" s="18" t="s">
        <v>296</v>
      </c>
      <c r="BM172" s="190" t="s">
        <v>2439</v>
      </c>
    </row>
    <row r="173" s="2" customFormat="1">
      <c r="A173" s="37"/>
      <c r="B173" s="38"/>
      <c r="C173" s="37"/>
      <c r="D173" s="192" t="s">
        <v>167</v>
      </c>
      <c r="E173" s="37"/>
      <c r="F173" s="193" t="s">
        <v>2438</v>
      </c>
      <c r="G173" s="37"/>
      <c r="H173" s="37"/>
      <c r="I173" s="194"/>
      <c r="J173" s="37"/>
      <c r="K173" s="37"/>
      <c r="L173" s="38"/>
      <c r="M173" s="195"/>
      <c r="N173" s="196"/>
      <c r="O173" s="76"/>
      <c r="P173" s="76"/>
      <c r="Q173" s="76"/>
      <c r="R173" s="76"/>
      <c r="S173" s="76"/>
      <c r="T173" s="7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8" t="s">
        <v>167</v>
      </c>
      <c r="AU173" s="18" t="s">
        <v>91</v>
      </c>
    </row>
    <row r="174" s="13" customFormat="1">
      <c r="A174" s="13"/>
      <c r="B174" s="201"/>
      <c r="C174" s="13"/>
      <c r="D174" s="192" t="s">
        <v>248</v>
      </c>
      <c r="E174" s="13"/>
      <c r="F174" s="203" t="s">
        <v>2440</v>
      </c>
      <c r="G174" s="13"/>
      <c r="H174" s="204">
        <v>46</v>
      </c>
      <c r="I174" s="205"/>
      <c r="J174" s="13"/>
      <c r="K174" s="13"/>
      <c r="L174" s="201"/>
      <c r="M174" s="206"/>
      <c r="N174" s="207"/>
      <c r="O174" s="207"/>
      <c r="P174" s="207"/>
      <c r="Q174" s="207"/>
      <c r="R174" s="207"/>
      <c r="S174" s="207"/>
      <c r="T174" s="20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02" t="s">
        <v>248</v>
      </c>
      <c r="AU174" s="202" t="s">
        <v>91</v>
      </c>
      <c r="AV174" s="13" t="s">
        <v>91</v>
      </c>
      <c r="AW174" s="13" t="s">
        <v>3</v>
      </c>
      <c r="AX174" s="13" t="s">
        <v>89</v>
      </c>
      <c r="AY174" s="202" t="s">
        <v>160</v>
      </c>
    </row>
    <row r="175" s="2" customFormat="1" ht="24.15" customHeight="1">
      <c r="A175" s="37"/>
      <c r="B175" s="178"/>
      <c r="C175" s="179" t="s">
        <v>368</v>
      </c>
      <c r="D175" s="179" t="s">
        <v>162</v>
      </c>
      <c r="E175" s="180" t="s">
        <v>2441</v>
      </c>
      <c r="F175" s="181" t="s">
        <v>2442</v>
      </c>
      <c r="G175" s="182" t="s">
        <v>515</v>
      </c>
      <c r="H175" s="183">
        <v>2</v>
      </c>
      <c r="I175" s="184"/>
      <c r="J175" s="185">
        <f>ROUND(I175*H175,2)</f>
        <v>0</v>
      </c>
      <c r="K175" s="181" t="s">
        <v>245</v>
      </c>
      <c r="L175" s="38"/>
      <c r="M175" s="186" t="s">
        <v>1</v>
      </c>
      <c r="N175" s="187" t="s">
        <v>47</v>
      </c>
      <c r="O175" s="76"/>
      <c r="P175" s="188">
        <f>O175*H175</f>
        <v>0</v>
      </c>
      <c r="Q175" s="188">
        <v>0</v>
      </c>
      <c r="R175" s="188">
        <f>Q175*H175</f>
        <v>0</v>
      </c>
      <c r="S175" s="188">
        <v>0</v>
      </c>
      <c r="T175" s="18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90" t="s">
        <v>296</v>
      </c>
      <c r="AT175" s="190" t="s">
        <v>162</v>
      </c>
      <c r="AU175" s="190" t="s">
        <v>91</v>
      </c>
      <c r="AY175" s="18" t="s">
        <v>160</v>
      </c>
      <c r="BE175" s="191">
        <f>IF(N175="základní",J175,0)</f>
        <v>0</v>
      </c>
      <c r="BF175" s="191">
        <f>IF(N175="snížená",J175,0)</f>
        <v>0</v>
      </c>
      <c r="BG175" s="191">
        <f>IF(N175="zákl. přenesená",J175,0)</f>
        <v>0</v>
      </c>
      <c r="BH175" s="191">
        <f>IF(N175="sníž. přenesená",J175,0)</f>
        <v>0</v>
      </c>
      <c r="BI175" s="191">
        <f>IF(N175="nulová",J175,0)</f>
        <v>0</v>
      </c>
      <c r="BJ175" s="18" t="s">
        <v>89</v>
      </c>
      <c r="BK175" s="191">
        <f>ROUND(I175*H175,2)</f>
        <v>0</v>
      </c>
      <c r="BL175" s="18" t="s">
        <v>296</v>
      </c>
      <c r="BM175" s="190" t="s">
        <v>2443</v>
      </c>
    </row>
    <row r="176" s="2" customFormat="1">
      <c r="A176" s="37"/>
      <c r="B176" s="38"/>
      <c r="C176" s="37"/>
      <c r="D176" s="192" t="s">
        <v>167</v>
      </c>
      <c r="E176" s="37"/>
      <c r="F176" s="193" t="s">
        <v>2444</v>
      </c>
      <c r="G176" s="37"/>
      <c r="H176" s="37"/>
      <c r="I176" s="194"/>
      <c r="J176" s="37"/>
      <c r="K176" s="37"/>
      <c r="L176" s="38"/>
      <c r="M176" s="195"/>
      <c r="N176" s="196"/>
      <c r="O176" s="76"/>
      <c r="P176" s="76"/>
      <c r="Q176" s="76"/>
      <c r="R176" s="76"/>
      <c r="S176" s="76"/>
      <c r="T176" s="7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8" t="s">
        <v>167</v>
      </c>
      <c r="AU176" s="18" t="s">
        <v>91</v>
      </c>
    </row>
    <row r="177" s="2" customFormat="1" ht="24.15" customHeight="1">
      <c r="A177" s="37"/>
      <c r="B177" s="178"/>
      <c r="C177" s="227" t="s">
        <v>374</v>
      </c>
      <c r="D177" s="227" t="s">
        <v>549</v>
      </c>
      <c r="E177" s="228" t="s">
        <v>2445</v>
      </c>
      <c r="F177" s="229" t="s">
        <v>2446</v>
      </c>
      <c r="G177" s="230" t="s">
        <v>515</v>
      </c>
      <c r="H177" s="231">
        <v>2.2999999999999998</v>
      </c>
      <c r="I177" s="232"/>
      <c r="J177" s="233">
        <f>ROUND(I177*H177,2)</f>
        <v>0</v>
      </c>
      <c r="K177" s="229" t="s">
        <v>245</v>
      </c>
      <c r="L177" s="234"/>
      <c r="M177" s="235" t="s">
        <v>1</v>
      </c>
      <c r="N177" s="236" t="s">
        <v>47</v>
      </c>
      <c r="O177" s="76"/>
      <c r="P177" s="188">
        <f>O177*H177</f>
        <v>0</v>
      </c>
      <c r="Q177" s="188">
        <v>0.00017000000000000001</v>
      </c>
      <c r="R177" s="188">
        <f>Q177*H177</f>
        <v>0.00039100000000000002</v>
      </c>
      <c r="S177" s="188">
        <v>0</v>
      </c>
      <c r="T177" s="18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90" t="s">
        <v>586</v>
      </c>
      <c r="AT177" s="190" t="s">
        <v>549</v>
      </c>
      <c r="AU177" s="190" t="s">
        <v>91</v>
      </c>
      <c r="AY177" s="18" t="s">
        <v>160</v>
      </c>
      <c r="BE177" s="191">
        <f>IF(N177="základní",J177,0)</f>
        <v>0</v>
      </c>
      <c r="BF177" s="191">
        <f>IF(N177="snížená",J177,0)</f>
        <v>0</v>
      </c>
      <c r="BG177" s="191">
        <f>IF(N177="zákl. přenesená",J177,0)</f>
        <v>0</v>
      </c>
      <c r="BH177" s="191">
        <f>IF(N177="sníž. přenesená",J177,0)</f>
        <v>0</v>
      </c>
      <c r="BI177" s="191">
        <f>IF(N177="nulová",J177,0)</f>
        <v>0</v>
      </c>
      <c r="BJ177" s="18" t="s">
        <v>89</v>
      </c>
      <c r="BK177" s="191">
        <f>ROUND(I177*H177,2)</f>
        <v>0</v>
      </c>
      <c r="BL177" s="18" t="s">
        <v>296</v>
      </c>
      <c r="BM177" s="190" t="s">
        <v>2447</v>
      </c>
    </row>
    <row r="178" s="2" customFormat="1">
      <c r="A178" s="37"/>
      <c r="B178" s="38"/>
      <c r="C178" s="37"/>
      <c r="D178" s="192" t="s">
        <v>167</v>
      </c>
      <c r="E178" s="37"/>
      <c r="F178" s="193" t="s">
        <v>2446</v>
      </c>
      <c r="G178" s="37"/>
      <c r="H178" s="37"/>
      <c r="I178" s="194"/>
      <c r="J178" s="37"/>
      <c r="K178" s="37"/>
      <c r="L178" s="38"/>
      <c r="M178" s="195"/>
      <c r="N178" s="196"/>
      <c r="O178" s="76"/>
      <c r="P178" s="76"/>
      <c r="Q178" s="76"/>
      <c r="R178" s="76"/>
      <c r="S178" s="76"/>
      <c r="T178" s="7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8" t="s">
        <v>167</v>
      </c>
      <c r="AU178" s="18" t="s">
        <v>91</v>
      </c>
    </row>
    <row r="179" s="13" customFormat="1">
      <c r="A179" s="13"/>
      <c r="B179" s="201"/>
      <c r="C179" s="13"/>
      <c r="D179" s="192" t="s">
        <v>248</v>
      </c>
      <c r="E179" s="13"/>
      <c r="F179" s="203" t="s">
        <v>2448</v>
      </c>
      <c r="G179" s="13"/>
      <c r="H179" s="204">
        <v>2.2999999999999998</v>
      </c>
      <c r="I179" s="205"/>
      <c r="J179" s="13"/>
      <c r="K179" s="13"/>
      <c r="L179" s="201"/>
      <c r="M179" s="206"/>
      <c r="N179" s="207"/>
      <c r="O179" s="207"/>
      <c r="P179" s="207"/>
      <c r="Q179" s="207"/>
      <c r="R179" s="207"/>
      <c r="S179" s="207"/>
      <c r="T179" s="20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02" t="s">
        <v>248</v>
      </c>
      <c r="AU179" s="202" t="s">
        <v>91</v>
      </c>
      <c r="AV179" s="13" t="s">
        <v>91</v>
      </c>
      <c r="AW179" s="13" t="s">
        <v>3</v>
      </c>
      <c r="AX179" s="13" t="s">
        <v>89</v>
      </c>
      <c r="AY179" s="202" t="s">
        <v>160</v>
      </c>
    </row>
    <row r="180" s="2" customFormat="1" ht="24.15" customHeight="1">
      <c r="A180" s="37"/>
      <c r="B180" s="178"/>
      <c r="C180" s="179" t="s">
        <v>7</v>
      </c>
      <c r="D180" s="179" t="s">
        <v>162</v>
      </c>
      <c r="E180" s="180" t="s">
        <v>2449</v>
      </c>
      <c r="F180" s="181" t="s">
        <v>2450</v>
      </c>
      <c r="G180" s="182" t="s">
        <v>515</v>
      </c>
      <c r="H180" s="183">
        <v>265</v>
      </c>
      <c r="I180" s="184"/>
      <c r="J180" s="185">
        <f>ROUND(I180*H180,2)</f>
        <v>0</v>
      </c>
      <c r="K180" s="181" t="s">
        <v>245</v>
      </c>
      <c r="L180" s="38"/>
      <c r="M180" s="186" t="s">
        <v>1</v>
      </c>
      <c r="N180" s="187" t="s">
        <v>47</v>
      </c>
      <c r="O180" s="76"/>
      <c r="P180" s="188">
        <f>O180*H180</f>
        <v>0</v>
      </c>
      <c r="Q180" s="188">
        <v>0</v>
      </c>
      <c r="R180" s="188">
        <f>Q180*H180</f>
        <v>0</v>
      </c>
      <c r="S180" s="188">
        <v>0</v>
      </c>
      <c r="T180" s="18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90" t="s">
        <v>296</v>
      </c>
      <c r="AT180" s="190" t="s">
        <v>162</v>
      </c>
      <c r="AU180" s="190" t="s">
        <v>91</v>
      </c>
      <c r="AY180" s="18" t="s">
        <v>160</v>
      </c>
      <c r="BE180" s="191">
        <f>IF(N180="základní",J180,0)</f>
        <v>0</v>
      </c>
      <c r="BF180" s="191">
        <f>IF(N180="snížená",J180,0)</f>
        <v>0</v>
      </c>
      <c r="BG180" s="191">
        <f>IF(N180="zákl. přenesená",J180,0)</f>
        <v>0</v>
      </c>
      <c r="BH180" s="191">
        <f>IF(N180="sníž. přenesená",J180,0)</f>
        <v>0</v>
      </c>
      <c r="BI180" s="191">
        <f>IF(N180="nulová",J180,0)</f>
        <v>0</v>
      </c>
      <c r="BJ180" s="18" t="s">
        <v>89</v>
      </c>
      <c r="BK180" s="191">
        <f>ROUND(I180*H180,2)</f>
        <v>0</v>
      </c>
      <c r="BL180" s="18" t="s">
        <v>296</v>
      </c>
      <c r="BM180" s="190" t="s">
        <v>2451</v>
      </c>
    </row>
    <row r="181" s="2" customFormat="1">
      <c r="A181" s="37"/>
      <c r="B181" s="38"/>
      <c r="C181" s="37"/>
      <c r="D181" s="192" t="s">
        <v>167</v>
      </c>
      <c r="E181" s="37"/>
      <c r="F181" s="193" t="s">
        <v>2452</v>
      </c>
      <c r="G181" s="37"/>
      <c r="H181" s="37"/>
      <c r="I181" s="194"/>
      <c r="J181" s="37"/>
      <c r="K181" s="37"/>
      <c r="L181" s="38"/>
      <c r="M181" s="195"/>
      <c r="N181" s="196"/>
      <c r="O181" s="76"/>
      <c r="P181" s="76"/>
      <c r="Q181" s="76"/>
      <c r="R181" s="76"/>
      <c r="S181" s="76"/>
      <c r="T181" s="7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8" t="s">
        <v>167</v>
      </c>
      <c r="AU181" s="18" t="s">
        <v>91</v>
      </c>
    </row>
    <row r="182" s="2" customFormat="1" ht="24.15" customHeight="1">
      <c r="A182" s="37"/>
      <c r="B182" s="178"/>
      <c r="C182" s="227" t="s">
        <v>388</v>
      </c>
      <c r="D182" s="227" t="s">
        <v>549</v>
      </c>
      <c r="E182" s="228" t="s">
        <v>1465</v>
      </c>
      <c r="F182" s="229" t="s">
        <v>1466</v>
      </c>
      <c r="G182" s="230" t="s">
        <v>515</v>
      </c>
      <c r="H182" s="231">
        <v>115</v>
      </c>
      <c r="I182" s="232"/>
      <c r="J182" s="233">
        <f>ROUND(I182*H182,2)</f>
        <v>0</v>
      </c>
      <c r="K182" s="229" t="s">
        <v>245</v>
      </c>
      <c r="L182" s="234"/>
      <c r="M182" s="235" t="s">
        <v>1</v>
      </c>
      <c r="N182" s="236" t="s">
        <v>47</v>
      </c>
      <c r="O182" s="76"/>
      <c r="P182" s="188">
        <f>O182*H182</f>
        <v>0</v>
      </c>
      <c r="Q182" s="188">
        <v>0.00012</v>
      </c>
      <c r="R182" s="188">
        <f>Q182*H182</f>
        <v>0.0138</v>
      </c>
      <c r="S182" s="188">
        <v>0</v>
      </c>
      <c r="T182" s="18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90" t="s">
        <v>586</v>
      </c>
      <c r="AT182" s="190" t="s">
        <v>549</v>
      </c>
      <c r="AU182" s="190" t="s">
        <v>91</v>
      </c>
      <c r="AY182" s="18" t="s">
        <v>160</v>
      </c>
      <c r="BE182" s="191">
        <f>IF(N182="základní",J182,0)</f>
        <v>0</v>
      </c>
      <c r="BF182" s="191">
        <f>IF(N182="snížená",J182,0)</f>
        <v>0</v>
      </c>
      <c r="BG182" s="191">
        <f>IF(N182="zákl. přenesená",J182,0)</f>
        <v>0</v>
      </c>
      <c r="BH182" s="191">
        <f>IF(N182="sníž. přenesená",J182,0)</f>
        <v>0</v>
      </c>
      <c r="BI182" s="191">
        <f>IF(N182="nulová",J182,0)</f>
        <v>0</v>
      </c>
      <c r="BJ182" s="18" t="s">
        <v>89</v>
      </c>
      <c r="BK182" s="191">
        <f>ROUND(I182*H182,2)</f>
        <v>0</v>
      </c>
      <c r="BL182" s="18" t="s">
        <v>296</v>
      </c>
      <c r="BM182" s="190" t="s">
        <v>2453</v>
      </c>
    </row>
    <row r="183" s="2" customFormat="1">
      <c r="A183" s="37"/>
      <c r="B183" s="38"/>
      <c r="C183" s="37"/>
      <c r="D183" s="192" t="s">
        <v>167</v>
      </c>
      <c r="E183" s="37"/>
      <c r="F183" s="193" t="s">
        <v>1466</v>
      </c>
      <c r="G183" s="37"/>
      <c r="H183" s="37"/>
      <c r="I183" s="194"/>
      <c r="J183" s="37"/>
      <c r="K183" s="37"/>
      <c r="L183" s="38"/>
      <c r="M183" s="195"/>
      <c r="N183" s="196"/>
      <c r="O183" s="76"/>
      <c r="P183" s="76"/>
      <c r="Q183" s="76"/>
      <c r="R183" s="76"/>
      <c r="S183" s="76"/>
      <c r="T183" s="7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8" t="s">
        <v>167</v>
      </c>
      <c r="AU183" s="18" t="s">
        <v>91</v>
      </c>
    </row>
    <row r="184" s="13" customFormat="1">
      <c r="A184" s="13"/>
      <c r="B184" s="201"/>
      <c r="C184" s="13"/>
      <c r="D184" s="192" t="s">
        <v>248</v>
      </c>
      <c r="E184" s="202" t="s">
        <v>1</v>
      </c>
      <c r="F184" s="203" t="s">
        <v>1209</v>
      </c>
      <c r="G184" s="13"/>
      <c r="H184" s="204">
        <v>100</v>
      </c>
      <c r="I184" s="205"/>
      <c r="J184" s="13"/>
      <c r="K184" s="13"/>
      <c r="L184" s="201"/>
      <c r="M184" s="206"/>
      <c r="N184" s="207"/>
      <c r="O184" s="207"/>
      <c r="P184" s="207"/>
      <c r="Q184" s="207"/>
      <c r="R184" s="207"/>
      <c r="S184" s="207"/>
      <c r="T184" s="20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02" t="s">
        <v>248</v>
      </c>
      <c r="AU184" s="202" t="s">
        <v>91</v>
      </c>
      <c r="AV184" s="13" t="s">
        <v>91</v>
      </c>
      <c r="AW184" s="13" t="s">
        <v>37</v>
      </c>
      <c r="AX184" s="13" t="s">
        <v>89</v>
      </c>
      <c r="AY184" s="202" t="s">
        <v>160</v>
      </c>
    </row>
    <row r="185" s="13" customFormat="1">
      <c r="A185" s="13"/>
      <c r="B185" s="201"/>
      <c r="C185" s="13"/>
      <c r="D185" s="192" t="s">
        <v>248</v>
      </c>
      <c r="E185" s="13"/>
      <c r="F185" s="203" t="s">
        <v>2454</v>
      </c>
      <c r="G185" s="13"/>
      <c r="H185" s="204">
        <v>115</v>
      </c>
      <c r="I185" s="205"/>
      <c r="J185" s="13"/>
      <c r="K185" s="13"/>
      <c r="L185" s="201"/>
      <c r="M185" s="206"/>
      <c r="N185" s="207"/>
      <c r="O185" s="207"/>
      <c r="P185" s="207"/>
      <c r="Q185" s="207"/>
      <c r="R185" s="207"/>
      <c r="S185" s="207"/>
      <c r="T185" s="20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02" t="s">
        <v>248</v>
      </c>
      <c r="AU185" s="202" t="s">
        <v>91</v>
      </c>
      <c r="AV185" s="13" t="s">
        <v>91</v>
      </c>
      <c r="AW185" s="13" t="s">
        <v>3</v>
      </c>
      <c r="AX185" s="13" t="s">
        <v>89</v>
      </c>
      <c r="AY185" s="202" t="s">
        <v>160</v>
      </c>
    </row>
    <row r="186" s="2" customFormat="1" ht="24.15" customHeight="1">
      <c r="A186" s="37"/>
      <c r="B186" s="178"/>
      <c r="C186" s="227" t="s">
        <v>397</v>
      </c>
      <c r="D186" s="227" t="s">
        <v>549</v>
      </c>
      <c r="E186" s="228" t="s">
        <v>2455</v>
      </c>
      <c r="F186" s="229" t="s">
        <v>2456</v>
      </c>
      <c r="G186" s="230" t="s">
        <v>515</v>
      </c>
      <c r="H186" s="231">
        <v>145</v>
      </c>
      <c r="I186" s="232"/>
      <c r="J186" s="233">
        <f>ROUND(I186*H186,2)</f>
        <v>0</v>
      </c>
      <c r="K186" s="229" t="s">
        <v>245</v>
      </c>
      <c r="L186" s="234"/>
      <c r="M186" s="235" t="s">
        <v>1</v>
      </c>
      <c r="N186" s="236" t="s">
        <v>47</v>
      </c>
      <c r="O186" s="76"/>
      <c r="P186" s="188">
        <f>O186*H186</f>
        <v>0</v>
      </c>
      <c r="Q186" s="188">
        <v>0.00017000000000000001</v>
      </c>
      <c r="R186" s="188">
        <f>Q186*H186</f>
        <v>0.024650000000000002</v>
      </c>
      <c r="S186" s="188">
        <v>0</v>
      </c>
      <c r="T186" s="18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90" t="s">
        <v>586</v>
      </c>
      <c r="AT186" s="190" t="s">
        <v>549</v>
      </c>
      <c r="AU186" s="190" t="s">
        <v>91</v>
      </c>
      <c r="AY186" s="18" t="s">
        <v>160</v>
      </c>
      <c r="BE186" s="191">
        <f>IF(N186="základní",J186,0)</f>
        <v>0</v>
      </c>
      <c r="BF186" s="191">
        <f>IF(N186="snížená",J186,0)</f>
        <v>0</v>
      </c>
      <c r="BG186" s="191">
        <f>IF(N186="zákl. přenesená",J186,0)</f>
        <v>0</v>
      </c>
      <c r="BH186" s="191">
        <f>IF(N186="sníž. přenesená",J186,0)</f>
        <v>0</v>
      </c>
      <c r="BI186" s="191">
        <f>IF(N186="nulová",J186,0)</f>
        <v>0</v>
      </c>
      <c r="BJ186" s="18" t="s">
        <v>89</v>
      </c>
      <c r="BK186" s="191">
        <f>ROUND(I186*H186,2)</f>
        <v>0</v>
      </c>
      <c r="BL186" s="18" t="s">
        <v>296</v>
      </c>
      <c r="BM186" s="190" t="s">
        <v>2457</v>
      </c>
    </row>
    <row r="187" s="2" customFormat="1">
      <c r="A187" s="37"/>
      <c r="B187" s="38"/>
      <c r="C187" s="37"/>
      <c r="D187" s="192" t="s">
        <v>167</v>
      </c>
      <c r="E187" s="37"/>
      <c r="F187" s="193" t="s">
        <v>2456</v>
      </c>
      <c r="G187" s="37"/>
      <c r="H187" s="37"/>
      <c r="I187" s="194"/>
      <c r="J187" s="37"/>
      <c r="K187" s="37"/>
      <c r="L187" s="38"/>
      <c r="M187" s="195"/>
      <c r="N187" s="196"/>
      <c r="O187" s="76"/>
      <c r="P187" s="76"/>
      <c r="Q187" s="76"/>
      <c r="R187" s="76"/>
      <c r="S187" s="76"/>
      <c r="T187" s="77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8" t="s">
        <v>167</v>
      </c>
      <c r="AU187" s="18" t="s">
        <v>91</v>
      </c>
    </row>
    <row r="188" s="13" customFormat="1">
      <c r="A188" s="13"/>
      <c r="B188" s="201"/>
      <c r="C188" s="13"/>
      <c r="D188" s="192" t="s">
        <v>248</v>
      </c>
      <c r="E188" s="202" t="s">
        <v>1</v>
      </c>
      <c r="F188" s="203" t="s">
        <v>2458</v>
      </c>
      <c r="G188" s="13"/>
      <c r="H188" s="204">
        <v>145</v>
      </c>
      <c r="I188" s="205"/>
      <c r="J188" s="13"/>
      <c r="K188" s="13"/>
      <c r="L188" s="201"/>
      <c r="M188" s="206"/>
      <c r="N188" s="207"/>
      <c r="O188" s="207"/>
      <c r="P188" s="207"/>
      <c r="Q188" s="207"/>
      <c r="R188" s="207"/>
      <c r="S188" s="207"/>
      <c r="T188" s="20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02" t="s">
        <v>248</v>
      </c>
      <c r="AU188" s="202" t="s">
        <v>91</v>
      </c>
      <c r="AV188" s="13" t="s">
        <v>91</v>
      </c>
      <c r="AW188" s="13" t="s">
        <v>37</v>
      </c>
      <c r="AX188" s="13" t="s">
        <v>89</v>
      </c>
      <c r="AY188" s="202" t="s">
        <v>160</v>
      </c>
    </row>
    <row r="189" s="2" customFormat="1" ht="49.05" customHeight="1">
      <c r="A189" s="37"/>
      <c r="B189" s="178"/>
      <c r="C189" s="227" t="s">
        <v>405</v>
      </c>
      <c r="D189" s="227" t="s">
        <v>549</v>
      </c>
      <c r="E189" s="228" t="s">
        <v>2459</v>
      </c>
      <c r="F189" s="229" t="s">
        <v>2460</v>
      </c>
      <c r="G189" s="230" t="s">
        <v>515</v>
      </c>
      <c r="H189" s="231">
        <v>20</v>
      </c>
      <c r="I189" s="232"/>
      <c r="J189" s="233">
        <f>ROUND(I189*H189,2)</f>
        <v>0</v>
      </c>
      <c r="K189" s="229" t="s">
        <v>245</v>
      </c>
      <c r="L189" s="234"/>
      <c r="M189" s="235" t="s">
        <v>1</v>
      </c>
      <c r="N189" s="236" t="s">
        <v>47</v>
      </c>
      <c r="O189" s="76"/>
      <c r="P189" s="188">
        <f>O189*H189</f>
        <v>0</v>
      </c>
      <c r="Q189" s="188">
        <v>0.00012999999999999999</v>
      </c>
      <c r="R189" s="188">
        <f>Q189*H189</f>
        <v>0.0025999999999999999</v>
      </c>
      <c r="S189" s="188">
        <v>0</v>
      </c>
      <c r="T189" s="18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90" t="s">
        <v>586</v>
      </c>
      <c r="AT189" s="190" t="s">
        <v>549</v>
      </c>
      <c r="AU189" s="190" t="s">
        <v>91</v>
      </c>
      <c r="AY189" s="18" t="s">
        <v>160</v>
      </c>
      <c r="BE189" s="191">
        <f>IF(N189="základní",J189,0)</f>
        <v>0</v>
      </c>
      <c r="BF189" s="191">
        <f>IF(N189="snížená",J189,0)</f>
        <v>0</v>
      </c>
      <c r="BG189" s="191">
        <f>IF(N189="zákl. přenesená",J189,0)</f>
        <v>0</v>
      </c>
      <c r="BH189" s="191">
        <f>IF(N189="sníž. přenesená",J189,0)</f>
        <v>0</v>
      </c>
      <c r="BI189" s="191">
        <f>IF(N189="nulová",J189,0)</f>
        <v>0</v>
      </c>
      <c r="BJ189" s="18" t="s">
        <v>89</v>
      </c>
      <c r="BK189" s="191">
        <f>ROUND(I189*H189,2)</f>
        <v>0</v>
      </c>
      <c r="BL189" s="18" t="s">
        <v>296</v>
      </c>
      <c r="BM189" s="190" t="s">
        <v>2461</v>
      </c>
    </row>
    <row r="190" s="2" customFormat="1">
      <c r="A190" s="37"/>
      <c r="B190" s="38"/>
      <c r="C190" s="37"/>
      <c r="D190" s="192" t="s">
        <v>167</v>
      </c>
      <c r="E190" s="37"/>
      <c r="F190" s="193" t="s">
        <v>2460</v>
      </c>
      <c r="G190" s="37"/>
      <c r="H190" s="37"/>
      <c r="I190" s="194"/>
      <c r="J190" s="37"/>
      <c r="K190" s="37"/>
      <c r="L190" s="38"/>
      <c r="M190" s="195"/>
      <c r="N190" s="196"/>
      <c r="O190" s="76"/>
      <c r="P190" s="76"/>
      <c r="Q190" s="76"/>
      <c r="R190" s="76"/>
      <c r="S190" s="76"/>
      <c r="T190" s="7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8" t="s">
        <v>167</v>
      </c>
      <c r="AU190" s="18" t="s">
        <v>91</v>
      </c>
    </row>
    <row r="191" s="2" customFormat="1" ht="24.15" customHeight="1">
      <c r="A191" s="37"/>
      <c r="B191" s="178"/>
      <c r="C191" s="179" t="s">
        <v>417</v>
      </c>
      <c r="D191" s="179" t="s">
        <v>162</v>
      </c>
      <c r="E191" s="180" t="s">
        <v>2462</v>
      </c>
      <c r="F191" s="181" t="s">
        <v>2463</v>
      </c>
      <c r="G191" s="182" t="s">
        <v>515</v>
      </c>
      <c r="H191" s="183">
        <v>40</v>
      </c>
      <c r="I191" s="184"/>
      <c r="J191" s="185">
        <f>ROUND(I191*H191,2)</f>
        <v>0</v>
      </c>
      <c r="K191" s="181" t="s">
        <v>245</v>
      </c>
      <c r="L191" s="38"/>
      <c r="M191" s="186" t="s">
        <v>1</v>
      </c>
      <c r="N191" s="187" t="s">
        <v>47</v>
      </c>
      <c r="O191" s="76"/>
      <c r="P191" s="188">
        <f>O191*H191</f>
        <v>0</v>
      </c>
      <c r="Q191" s="188">
        <v>0</v>
      </c>
      <c r="R191" s="188">
        <f>Q191*H191</f>
        <v>0</v>
      </c>
      <c r="S191" s="188">
        <v>0</v>
      </c>
      <c r="T191" s="18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90" t="s">
        <v>296</v>
      </c>
      <c r="AT191" s="190" t="s">
        <v>162</v>
      </c>
      <c r="AU191" s="190" t="s">
        <v>91</v>
      </c>
      <c r="AY191" s="18" t="s">
        <v>160</v>
      </c>
      <c r="BE191" s="191">
        <f>IF(N191="základní",J191,0)</f>
        <v>0</v>
      </c>
      <c r="BF191" s="191">
        <f>IF(N191="snížená",J191,0)</f>
        <v>0</v>
      </c>
      <c r="BG191" s="191">
        <f>IF(N191="zákl. přenesená",J191,0)</f>
        <v>0</v>
      </c>
      <c r="BH191" s="191">
        <f>IF(N191="sníž. přenesená",J191,0)</f>
        <v>0</v>
      </c>
      <c r="BI191" s="191">
        <f>IF(N191="nulová",J191,0)</f>
        <v>0</v>
      </c>
      <c r="BJ191" s="18" t="s">
        <v>89</v>
      </c>
      <c r="BK191" s="191">
        <f>ROUND(I191*H191,2)</f>
        <v>0</v>
      </c>
      <c r="BL191" s="18" t="s">
        <v>296</v>
      </c>
      <c r="BM191" s="190" t="s">
        <v>2464</v>
      </c>
    </row>
    <row r="192" s="2" customFormat="1">
      <c r="A192" s="37"/>
      <c r="B192" s="38"/>
      <c r="C192" s="37"/>
      <c r="D192" s="192" t="s">
        <v>167</v>
      </c>
      <c r="E192" s="37"/>
      <c r="F192" s="193" t="s">
        <v>2465</v>
      </c>
      <c r="G192" s="37"/>
      <c r="H192" s="37"/>
      <c r="I192" s="194"/>
      <c r="J192" s="37"/>
      <c r="K192" s="37"/>
      <c r="L192" s="38"/>
      <c r="M192" s="195"/>
      <c r="N192" s="196"/>
      <c r="O192" s="76"/>
      <c r="P192" s="76"/>
      <c r="Q192" s="76"/>
      <c r="R192" s="76"/>
      <c r="S192" s="76"/>
      <c r="T192" s="7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8" t="s">
        <v>167</v>
      </c>
      <c r="AU192" s="18" t="s">
        <v>91</v>
      </c>
    </row>
    <row r="193" s="2" customFormat="1" ht="24.15" customHeight="1">
      <c r="A193" s="37"/>
      <c r="B193" s="178"/>
      <c r="C193" s="227" t="s">
        <v>561</v>
      </c>
      <c r="D193" s="227" t="s">
        <v>549</v>
      </c>
      <c r="E193" s="228" t="s">
        <v>2466</v>
      </c>
      <c r="F193" s="229" t="s">
        <v>2467</v>
      </c>
      <c r="G193" s="230" t="s">
        <v>515</v>
      </c>
      <c r="H193" s="231">
        <v>46</v>
      </c>
      <c r="I193" s="232"/>
      <c r="J193" s="233">
        <f>ROUND(I193*H193,2)</f>
        <v>0</v>
      </c>
      <c r="K193" s="229" t="s">
        <v>245</v>
      </c>
      <c r="L193" s="234"/>
      <c r="M193" s="235" t="s">
        <v>1</v>
      </c>
      <c r="N193" s="236" t="s">
        <v>47</v>
      </c>
      <c r="O193" s="76"/>
      <c r="P193" s="188">
        <f>O193*H193</f>
        <v>0</v>
      </c>
      <c r="Q193" s="188">
        <v>0.00025000000000000001</v>
      </c>
      <c r="R193" s="188">
        <f>Q193*H193</f>
        <v>0.0115</v>
      </c>
      <c r="S193" s="188">
        <v>0</v>
      </c>
      <c r="T193" s="18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90" t="s">
        <v>586</v>
      </c>
      <c r="AT193" s="190" t="s">
        <v>549</v>
      </c>
      <c r="AU193" s="190" t="s">
        <v>91</v>
      </c>
      <c r="AY193" s="18" t="s">
        <v>160</v>
      </c>
      <c r="BE193" s="191">
        <f>IF(N193="základní",J193,0)</f>
        <v>0</v>
      </c>
      <c r="BF193" s="191">
        <f>IF(N193="snížená",J193,0)</f>
        <v>0</v>
      </c>
      <c r="BG193" s="191">
        <f>IF(N193="zákl. přenesená",J193,0)</f>
        <v>0</v>
      </c>
      <c r="BH193" s="191">
        <f>IF(N193="sníž. přenesená",J193,0)</f>
        <v>0</v>
      </c>
      <c r="BI193" s="191">
        <f>IF(N193="nulová",J193,0)</f>
        <v>0</v>
      </c>
      <c r="BJ193" s="18" t="s">
        <v>89</v>
      </c>
      <c r="BK193" s="191">
        <f>ROUND(I193*H193,2)</f>
        <v>0</v>
      </c>
      <c r="BL193" s="18" t="s">
        <v>296</v>
      </c>
      <c r="BM193" s="190" t="s">
        <v>2468</v>
      </c>
    </row>
    <row r="194" s="2" customFormat="1">
      <c r="A194" s="37"/>
      <c r="B194" s="38"/>
      <c r="C194" s="37"/>
      <c r="D194" s="192" t="s">
        <v>167</v>
      </c>
      <c r="E194" s="37"/>
      <c r="F194" s="193" t="s">
        <v>2467</v>
      </c>
      <c r="G194" s="37"/>
      <c r="H194" s="37"/>
      <c r="I194" s="194"/>
      <c r="J194" s="37"/>
      <c r="K194" s="37"/>
      <c r="L194" s="38"/>
      <c r="M194" s="195"/>
      <c r="N194" s="196"/>
      <c r="O194" s="76"/>
      <c r="P194" s="76"/>
      <c r="Q194" s="76"/>
      <c r="R194" s="76"/>
      <c r="S194" s="76"/>
      <c r="T194" s="7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8" t="s">
        <v>167</v>
      </c>
      <c r="AU194" s="18" t="s">
        <v>91</v>
      </c>
    </row>
    <row r="195" s="13" customFormat="1">
      <c r="A195" s="13"/>
      <c r="B195" s="201"/>
      <c r="C195" s="13"/>
      <c r="D195" s="192" t="s">
        <v>248</v>
      </c>
      <c r="E195" s="202" t="s">
        <v>1</v>
      </c>
      <c r="F195" s="203" t="s">
        <v>621</v>
      </c>
      <c r="G195" s="13"/>
      <c r="H195" s="204">
        <v>40</v>
      </c>
      <c r="I195" s="205"/>
      <c r="J195" s="13"/>
      <c r="K195" s="13"/>
      <c r="L195" s="201"/>
      <c r="M195" s="206"/>
      <c r="N195" s="207"/>
      <c r="O195" s="207"/>
      <c r="P195" s="207"/>
      <c r="Q195" s="207"/>
      <c r="R195" s="207"/>
      <c r="S195" s="207"/>
      <c r="T195" s="20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02" t="s">
        <v>248</v>
      </c>
      <c r="AU195" s="202" t="s">
        <v>91</v>
      </c>
      <c r="AV195" s="13" t="s">
        <v>91</v>
      </c>
      <c r="AW195" s="13" t="s">
        <v>37</v>
      </c>
      <c r="AX195" s="13" t="s">
        <v>89</v>
      </c>
      <c r="AY195" s="202" t="s">
        <v>160</v>
      </c>
    </row>
    <row r="196" s="13" customFormat="1">
      <c r="A196" s="13"/>
      <c r="B196" s="201"/>
      <c r="C196" s="13"/>
      <c r="D196" s="192" t="s">
        <v>248</v>
      </c>
      <c r="E196" s="13"/>
      <c r="F196" s="203" t="s">
        <v>2440</v>
      </c>
      <c r="G196" s="13"/>
      <c r="H196" s="204">
        <v>46</v>
      </c>
      <c r="I196" s="205"/>
      <c r="J196" s="13"/>
      <c r="K196" s="13"/>
      <c r="L196" s="201"/>
      <c r="M196" s="206"/>
      <c r="N196" s="207"/>
      <c r="O196" s="207"/>
      <c r="P196" s="207"/>
      <c r="Q196" s="207"/>
      <c r="R196" s="207"/>
      <c r="S196" s="207"/>
      <c r="T196" s="20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02" t="s">
        <v>248</v>
      </c>
      <c r="AU196" s="202" t="s">
        <v>91</v>
      </c>
      <c r="AV196" s="13" t="s">
        <v>91</v>
      </c>
      <c r="AW196" s="13" t="s">
        <v>3</v>
      </c>
      <c r="AX196" s="13" t="s">
        <v>89</v>
      </c>
      <c r="AY196" s="202" t="s">
        <v>160</v>
      </c>
    </row>
    <row r="197" s="2" customFormat="1" ht="21.75" customHeight="1">
      <c r="A197" s="37"/>
      <c r="B197" s="178"/>
      <c r="C197" s="179" t="s">
        <v>563</v>
      </c>
      <c r="D197" s="179" t="s">
        <v>162</v>
      </c>
      <c r="E197" s="180" t="s">
        <v>2469</v>
      </c>
      <c r="F197" s="181" t="s">
        <v>2470</v>
      </c>
      <c r="G197" s="182" t="s">
        <v>295</v>
      </c>
      <c r="H197" s="183">
        <v>51</v>
      </c>
      <c r="I197" s="184"/>
      <c r="J197" s="185">
        <f>ROUND(I197*H197,2)</f>
        <v>0</v>
      </c>
      <c r="K197" s="181" t="s">
        <v>245</v>
      </c>
      <c r="L197" s="38"/>
      <c r="M197" s="186" t="s">
        <v>1</v>
      </c>
      <c r="N197" s="187" t="s">
        <v>47</v>
      </c>
      <c r="O197" s="76"/>
      <c r="P197" s="188">
        <f>O197*H197</f>
        <v>0</v>
      </c>
      <c r="Q197" s="188">
        <v>0</v>
      </c>
      <c r="R197" s="188">
        <f>Q197*H197</f>
        <v>0</v>
      </c>
      <c r="S197" s="188">
        <v>0</v>
      </c>
      <c r="T197" s="18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90" t="s">
        <v>296</v>
      </c>
      <c r="AT197" s="190" t="s">
        <v>162</v>
      </c>
      <c r="AU197" s="190" t="s">
        <v>91</v>
      </c>
      <c r="AY197" s="18" t="s">
        <v>160</v>
      </c>
      <c r="BE197" s="191">
        <f>IF(N197="základní",J197,0)</f>
        <v>0</v>
      </c>
      <c r="BF197" s="191">
        <f>IF(N197="snížená",J197,0)</f>
        <v>0</v>
      </c>
      <c r="BG197" s="191">
        <f>IF(N197="zákl. přenesená",J197,0)</f>
        <v>0</v>
      </c>
      <c r="BH197" s="191">
        <f>IF(N197="sníž. přenesená",J197,0)</f>
        <v>0</v>
      </c>
      <c r="BI197" s="191">
        <f>IF(N197="nulová",J197,0)</f>
        <v>0</v>
      </c>
      <c r="BJ197" s="18" t="s">
        <v>89</v>
      </c>
      <c r="BK197" s="191">
        <f>ROUND(I197*H197,2)</f>
        <v>0</v>
      </c>
      <c r="BL197" s="18" t="s">
        <v>296</v>
      </c>
      <c r="BM197" s="190" t="s">
        <v>2471</v>
      </c>
    </row>
    <row r="198" s="2" customFormat="1">
      <c r="A198" s="37"/>
      <c r="B198" s="38"/>
      <c r="C198" s="37"/>
      <c r="D198" s="192" t="s">
        <v>167</v>
      </c>
      <c r="E198" s="37"/>
      <c r="F198" s="193" t="s">
        <v>2472</v>
      </c>
      <c r="G198" s="37"/>
      <c r="H198" s="37"/>
      <c r="I198" s="194"/>
      <c r="J198" s="37"/>
      <c r="K198" s="37"/>
      <c r="L198" s="38"/>
      <c r="M198" s="195"/>
      <c r="N198" s="196"/>
      <c r="O198" s="76"/>
      <c r="P198" s="76"/>
      <c r="Q198" s="76"/>
      <c r="R198" s="76"/>
      <c r="S198" s="76"/>
      <c r="T198" s="7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8" t="s">
        <v>167</v>
      </c>
      <c r="AU198" s="18" t="s">
        <v>91</v>
      </c>
    </row>
    <row r="199" s="13" customFormat="1">
      <c r="A199" s="13"/>
      <c r="B199" s="201"/>
      <c r="C199" s="13"/>
      <c r="D199" s="192" t="s">
        <v>248</v>
      </c>
      <c r="E199" s="202" t="s">
        <v>1</v>
      </c>
      <c r="F199" s="203" t="s">
        <v>681</v>
      </c>
      <c r="G199" s="13"/>
      <c r="H199" s="204">
        <v>51</v>
      </c>
      <c r="I199" s="205"/>
      <c r="J199" s="13"/>
      <c r="K199" s="13"/>
      <c r="L199" s="201"/>
      <c r="M199" s="206"/>
      <c r="N199" s="207"/>
      <c r="O199" s="207"/>
      <c r="P199" s="207"/>
      <c r="Q199" s="207"/>
      <c r="R199" s="207"/>
      <c r="S199" s="207"/>
      <c r="T199" s="20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02" t="s">
        <v>248</v>
      </c>
      <c r="AU199" s="202" t="s">
        <v>91</v>
      </c>
      <c r="AV199" s="13" t="s">
        <v>91</v>
      </c>
      <c r="AW199" s="13" t="s">
        <v>37</v>
      </c>
      <c r="AX199" s="13" t="s">
        <v>89</v>
      </c>
      <c r="AY199" s="202" t="s">
        <v>160</v>
      </c>
    </row>
    <row r="200" s="2" customFormat="1" ht="16.5" customHeight="1">
      <c r="A200" s="37"/>
      <c r="B200" s="178"/>
      <c r="C200" s="179" t="s">
        <v>568</v>
      </c>
      <c r="D200" s="179" t="s">
        <v>162</v>
      </c>
      <c r="E200" s="180" t="s">
        <v>2473</v>
      </c>
      <c r="F200" s="181" t="s">
        <v>2474</v>
      </c>
      <c r="G200" s="182" t="s">
        <v>295</v>
      </c>
      <c r="H200" s="183">
        <v>3</v>
      </c>
      <c r="I200" s="184"/>
      <c r="J200" s="185">
        <f>ROUND(I200*H200,2)</f>
        <v>0</v>
      </c>
      <c r="K200" s="181" t="s">
        <v>245</v>
      </c>
      <c r="L200" s="38"/>
      <c r="M200" s="186" t="s">
        <v>1</v>
      </c>
      <c r="N200" s="187" t="s">
        <v>47</v>
      </c>
      <c r="O200" s="76"/>
      <c r="P200" s="188">
        <f>O200*H200</f>
        <v>0</v>
      </c>
      <c r="Q200" s="188">
        <v>0</v>
      </c>
      <c r="R200" s="188">
        <f>Q200*H200</f>
        <v>0</v>
      </c>
      <c r="S200" s="188">
        <v>0</v>
      </c>
      <c r="T200" s="18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90" t="s">
        <v>296</v>
      </c>
      <c r="AT200" s="190" t="s">
        <v>162</v>
      </c>
      <c r="AU200" s="190" t="s">
        <v>91</v>
      </c>
      <c r="AY200" s="18" t="s">
        <v>160</v>
      </c>
      <c r="BE200" s="191">
        <f>IF(N200="základní",J200,0)</f>
        <v>0</v>
      </c>
      <c r="BF200" s="191">
        <f>IF(N200="snížená",J200,0)</f>
        <v>0</v>
      </c>
      <c r="BG200" s="191">
        <f>IF(N200="zákl. přenesená",J200,0)</f>
        <v>0</v>
      </c>
      <c r="BH200" s="191">
        <f>IF(N200="sníž. přenesená",J200,0)</f>
        <v>0</v>
      </c>
      <c r="BI200" s="191">
        <f>IF(N200="nulová",J200,0)</f>
        <v>0</v>
      </c>
      <c r="BJ200" s="18" t="s">
        <v>89</v>
      </c>
      <c r="BK200" s="191">
        <f>ROUND(I200*H200,2)</f>
        <v>0</v>
      </c>
      <c r="BL200" s="18" t="s">
        <v>296</v>
      </c>
      <c r="BM200" s="190" t="s">
        <v>2475</v>
      </c>
    </row>
    <row r="201" s="2" customFormat="1">
      <c r="A201" s="37"/>
      <c r="B201" s="38"/>
      <c r="C201" s="37"/>
      <c r="D201" s="192" t="s">
        <v>167</v>
      </c>
      <c r="E201" s="37"/>
      <c r="F201" s="193" t="s">
        <v>2476</v>
      </c>
      <c r="G201" s="37"/>
      <c r="H201" s="37"/>
      <c r="I201" s="194"/>
      <c r="J201" s="37"/>
      <c r="K201" s="37"/>
      <c r="L201" s="38"/>
      <c r="M201" s="195"/>
      <c r="N201" s="196"/>
      <c r="O201" s="76"/>
      <c r="P201" s="76"/>
      <c r="Q201" s="76"/>
      <c r="R201" s="76"/>
      <c r="S201" s="76"/>
      <c r="T201" s="7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8" t="s">
        <v>167</v>
      </c>
      <c r="AU201" s="18" t="s">
        <v>91</v>
      </c>
    </row>
    <row r="202" s="2" customFormat="1" ht="16.5" customHeight="1">
      <c r="A202" s="37"/>
      <c r="B202" s="178"/>
      <c r="C202" s="179" t="s">
        <v>573</v>
      </c>
      <c r="D202" s="179" t="s">
        <v>162</v>
      </c>
      <c r="E202" s="180" t="s">
        <v>1516</v>
      </c>
      <c r="F202" s="181" t="s">
        <v>1517</v>
      </c>
      <c r="G202" s="182" t="s">
        <v>295</v>
      </c>
      <c r="H202" s="183">
        <v>2</v>
      </c>
      <c r="I202" s="184"/>
      <c r="J202" s="185">
        <f>ROUND(I202*H202,2)</f>
        <v>0</v>
      </c>
      <c r="K202" s="181" t="s">
        <v>245</v>
      </c>
      <c r="L202" s="38"/>
      <c r="M202" s="186" t="s">
        <v>1</v>
      </c>
      <c r="N202" s="187" t="s">
        <v>47</v>
      </c>
      <c r="O202" s="76"/>
      <c r="P202" s="188">
        <f>O202*H202</f>
        <v>0</v>
      </c>
      <c r="Q202" s="188">
        <v>0</v>
      </c>
      <c r="R202" s="188">
        <f>Q202*H202</f>
        <v>0</v>
      </c>
      <c r="S202" s="188">
        <v>0</v>
      </c>
      <c r="T202" s="18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90" t="s">
        <v>296</v>
      </c>
      <c r="AT202" s="190" t="s">
        <v>162</v>
      </c>
      <c r="AU202" s="190" t="s">
        <v>91</v>
      </c>
      <c r="AY202" s="18" t="s">
        <v>160</v>
      </c>
      <c r="BE202" s="191">
        <f>IF(N202="základní",J202,0)</f>
        <v>0</v>
      </c>
      <c r="BF202" s="191">
        <f>IF(N202="snížená",J202,0)</f>
        <v>0</v>
      </c>
      <c r="BG202" s="191">
        <f>IF(N202="zákl. přenesená",J202,0)</f>
        <v>0</v>
      </c>
      <c r="BH202" s="191">
        <f>IF(N202="sníž. přenesená",J202,0)</f>
        <v>0</v>
      </c>
      <c r="BI202" s="191">
        <f>IF(N202="nulová",J202,0)</f>
        <v>0</v>
      </c>
      <c r="BJ202" s="18" t="s">
        <v>89</v>
      </c>
      <c r="BK202" s="191">
        <f>ROUND(I202*H202,2)</f>
        <v>0</v>
      </c>
      <c r="BL202" s="18" t="s">
        <v>296</v>
      </c>
      <c r="BM202" s="190" t="s">
        <v>2477</v>
      </c>
    </row>
    <row r="203" s="2" customFormat="1">
      <c r="A203" s="37"/>
      <c r="B203" s="38"/>
      <c r="C203" s="37"/>
      <c r="D203" s="192" t="s">
        <v>167</v>
      </c>
      <c r="E203" s="37"/>
      <c r="F203" s="193" t="s">
        <v>1519</v>
      </c>
      <c r="G203" s="37"/>
      <c r="H203" s="37"/>
      <c r="I203" s="194"/>
      <c r="J203" s="37"/>
      <c r="K203" s="37"/>
      <c r="L203" s="38"/>
      <c r="M203" s="195"/>
      <c r="N203" s="196"/>
      <c r="O203" s="76"/>
      <c r="P203" s="76"/>
      <c r="Q203" s="76"/>
      <c r="R203" s="76"/>
      <c r="S203" s="76"/>
      <c r="T203" s="7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8" t="s">
        <v>167</v>
      </c>
      <c r="AU203" s="18" t="s">
        <v>91</v>
      </c>
    </row>
    <row r="204" s="2" customFormat="1" ht="24.15" customHeight="1">
      <c r="A204" s="37"/>
      <c r="B204" s="178"/>
      <c r="C204" s="179" t="s">
        <v>577</v>
      </c>
      <c r="D204" s="179" t="s">
        <v>162</v>
      </c>
      <c r="E204" s="180" t="s">
        <v>2478</v>
      </c>
      <c r="F204" s="181" t="s">
        <v>2479</v>
      </c>
      <c r="G204" s="182" t="s">
        <v>295</v>
      </c>
      <c r="H204" s="183">
        <v>1</v>
      </c>
      <c r="I204" s="184"/>
      <c r="J204" s="185">
        <f>ROUND(I204*H204,2)</f>
        <v>0</v>
      </c>
      <c r="K204" s="181" t="s">
        <v>245</v>
      </c>
      <c r="L204" s="38"/>
      <c r="M204" s="186" t="s">
        <v>1</v>
      </c>
      <c r="N204" s="187" t="s">
        <v>47</v>
      </c>
      <c r="O204" s="76"/>
      <c r="P204" s="188">
        <f>O204*H204</f>
        <v>0</v>
      </c>
      <c r="Q204" s="188">
        <v>0</v>
      </c>
      <c r="R204" s="188">
        <f>Q204*H204</f>
        <v>0</v>
      </c>
      <c r="S204" s="188">
        <v>0</v>
      </c>
      <c r="T204" s="189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90" t="s">
        <v>296</v>
      </c>
      <c r="AT204" s="190" t="s">
        <v>162</v>
      </c>
      <c r="AU204" s="190" t="s">
        <v>91</v>
      </c>
      <c r="AY204" s="18" t="s">
        <v>160</v>
      </c>
      <c r="BE204" s="191">
        <f>IF(N204="základní",J204,0)</f>
        <v>0</v>
      </c>
      <c r="BF204" s="191">
        <f>IF(N204="snížená",J204,0)</f>
        <v>0</v>
      </c>
      <c r="BG204" s="191">
        <f>IF(N204="zákl. přenesená",J204,0)</f>
        <v>0</v>
      </c>
      <c r="BH204" s="191">
        <f>IF(N204="sníž. přenesená",J204,0)</f>
        <v>0</v>
      </c>
      <c r="BI204" s="191">
        <f>IF(N204="nulová",J204,0)</f>
        <v>0</v>
      </c>
      <c r="BJ204" s="18" t="s">
        <v>89</v>
      </c>
      <c r="BK204" s="191">
        <f>ROUND(I204*H204,2)</f>
        <v>0</v>
      </c>
      <c r="BL204" s="18" t="s">
        <v>296</v>
      </c>
      <c r="BM204" s="190" t="s">
        <v>2480</v>
      </c>
    </row>
    <row r="205" s="2" customFormat="1">
      <c r="A205" s="37"/>
      <c r="B205" s="38"/>
      <c r="C205" s="37"/>
      <c r="D205" s="192" t="s">
        <v>167</v>
      </c>
      <c r="E205" s="37"/>
      <c r="F205" s="193" t="s">
        <v>2481</v>
      </c>
      <c r="G205" s="37"/>
      <c r="H205" s="37"/>
      <c r="I205" s="194"/>
      <c r="J205" s="37"/>
      <c r="K205" s="37"/>
      <c r="L205" s="38"/>
      <c r="M205" s="195"/>
      <c r="N205" s="196"/>
      <c r="O205" s="76"/>
      <c r="P205" s="76"/>
      <c r="Q205" s="76"/>
      <c r="R205" s="76"/>
      <c r="S205" s="76"/>
      <c r="T205" s="77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8" t="s">
        <v>167</v>
      </c>
      <c r="AU205" s="18" t="s">
        <v>91</v>
      </c>
    </row>
    <row r="206" s="2" customFormat="1" ht="24.15" customHeight="1">
      <c r="A206" s="37"/>
      <c r="B206" s="178"/>
      <c r="C206" s="227" t="s">
        <v>582</v>
      </c>
      <c r="D206" s="227" t="s">
        <v>549</v>
      </c>
      <c r="E206" s="228" t="s">
        <v>2482</v>
      </c>
      <c r="F206" s="229" t="s">
        <v>2483</v>
      </c>
      <c r="G206" s="230" t="s">
        <v>295</v>
      </c>
      <c r="H206" s="231">
        <v>1</v>
      </c>
      <c r="I206" s="232"/>
      <c r="J206" s="233">
        <f>ROUND(I206*H206,2)</f>
        <v>0</v>
      </c>
      <c r="K206" s="229" t="s">
        <v>1</v>
      </c>
      <c r="L206" s="234"/>
      <c r="M206" s="235" t="s">
        <v>1</v>
      </c>
      <c r="N206" s="236" t="s">
        <v>47</v>
      </c>
      <c r="O206" s="76"/>
      <c r="P206" s="188">
        <f>O206*H206</f>
        <v>0</v>
      </c>
      <c r="Q206" s="188">
        <v>0.0033700000000000002</v>
      </c>
      <c r="R206" s="188">
        <f>Q206*H206</f>
        <v>0.0033700000000000002</v>
      </c>
      <c r="S206" s="188">
        <v>0</v>
      </c>
      <c r="T206" s="18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90" t="s">
        <v>586</v>
      </c>
      <c r="AT206" s="190" t="s">
        <v>549</v>
      </c>
      <c r="AU206" s="190" t="s">
        <v>91</v>
      </c>
      <c r="AY206" s="18" t="s">
        <v>160</v>
      </c>
      <c r="BE206" s="191">
        <f>IF(N206="základní",J206,0)</f>
        <v>0</v>
      </c>
      <c r="BF206" s="191">
        <f>IF(N206="snížená",J206,0)</f>
        <v>0</v>
      </c>
      <c r="BG206" s="191">
        <f>IF(N206="zákl. přenesená",J206,0)</f>
        <v>0</v>
      </c>
      <c r="BH206" s="191">
        <f>IF(N206="sníž. přenesená",J206,0)</f>
        <v>0</v>
      </c>
      <c r="BI206" s="191">
        <f>IF(N206="nulová",J206,0)</f>
        <v>0</v>
      </c>
      <c r="BJ206" s="18" t="s">
        <v>89</v>
      </c>
      <c r="BK206" s="191">
        <f>ROUND(I206*H206,2)</f>
        <v>0</v>
      </c>
      <c r="BL206" s="18" t="s">
        <v>296</v>
      </c>
      <c r="BM206" s="190" t="s">
        <v>2484</v>
      </c>
    </row>
    <row r="207" s="2" customFormat="1">
      <c r="A207" s="37"/>
      <c r="B207" s="38"/>
      <c r="C207" s="37"/>
      <c r="D207" s="192" t="s">
        <v>167</v>
      </c>
      <c r="E207" s="37"/>
      <c r="F207" s="193" t="s">
        <v>2485</v>
      </c>
      <c r="G207" s="37"/>
      <c r="H207" s="37"/>
      <c r="I207" s="194"/>
      <c r="J207" s="37"/>
      <c r="K207" s="37"/>
      <c r="L207" s="38"/>
      <c r="M207" s="195"/>
      <c r="N207" s="196"/>
      <c r="O207" s="76"/>
      <c r="P207" s="76"/>
      <c r="Q207" s="76"/>
      <c r="R207" s="76"/>
      <c r="S207" s="76"/>
      <c r="T207" s="77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8" t="s">
        <v>167</v>
      </c>
      <c r="AU207" s="18" t="s">
        <v>91</v>
      </c>
    </row>
    <row r="208" s="2" customFormat="1" ht="24.15" customHeight="1">
      <c r="A208" s="37"/>
      <c r="B208" s="178"/>
      <c r="C208" s="179" t="s">
        <v>586</v>
      </c>
      <c r="D208" s="179" t="s">
        <v>162</v>
      </c>
      <c r="E208" s="180" t="s">
        <v>2486</v>
      </c>
      <c r="F208" s="181" t="s">
        <v>2487</v>
      </c>
      <c r="G208" s="182" t="s">
        <v>295</v>
      </c>
      <c r="H208" s="183">
        <v>1</v>
      </c>
      <c r="I208" s="184"/>
      <c r="J208" s="185">
        <f>ROUND(I208*H208,2)</f>
        <v>0</v>
      </c>
      <c r="K208" s="181" t="s">
        <v>245</v>
      </c>
      <c r="L208" s="38"/>
      <c r="M208" s="186" t="s">
        <v>1</v>
      </c>
      <c r="N208" s="187" t="s">
        <v>47</v>
      </c>
      <c r="O208" s="76"/>
      <c r="P208" s="188">
        <f>O208*H208</f>
        <v>0</v>
      </c>
      <c r="Q208" s="188">
        <v>0</v>
      </c>
      <c r="R208" s="188">
        <f>Q208*H208</f>
        <v>0</v>
      </c>
      <c r="S208" s="188">
        <v>0.014999999999999999</v>
      </c>
      <c r="T208" s="189">
        <f>S208*H208</f>
        <v>0.014999999999999999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90" t="s">
        <v>296</v>
      </c>
      <c r="AT208" s="190" t="s">
        <v>162</v>
      </c>
      <c r="AU208" s="190" t="s">
        <v>91</v>
      </c>
      <c r="AY208" s="18" t="s">
        <v>160</v>
      </c>
      <c r="BE208" s="191">
        <f>IF(N208="základní",J208,0)</f>
        <v>0</v>
      </c>
      <c r="BF208" s="191">
        <f>IF(N208="snížená",J208,0)</f>
        <v>0</v>
      </c>
      <c r="BG208" s="191">
        <f>IF(N208="zákl. přenesená",J208,0)</f>
        <v>0</v>
      </c>
      <c r="BH208" s="191">
        <f>IF(N208="sníž. přenesená",J208,0)</f>
        <v>0</v>
      </c>
      <c r="BI208" s="191">
        <f>IF(N208="nulová",J208,0)</f>
        <v>0</v>
      </c>
      <c r="BJ208" s="18" t="s">
        <v>89</v>
      </c>
      <c r="BK208" s="191">
        <f>ROUND(I208*H208,2)</f>
        <v>0</v>
      </c>
      <c r="BL208" s="18" t="s">
        <v>296</v>
      </c>
      <c r="BM208" s="190" t="s">
        <v>2488</v>
      </c>
    </row>
    <row r="209" s="2" customFormat="1">
      <c r="A209" s="37"/>
      <c r="B209" s="38"/>
      <c r="C209" s="37"/>
      <c r="D209" s="192" t="s">
        <v>167</v>
      </c>
      <c r="E209" s="37"/>
      <c r="F209" s="193" t="s">
        <v>2489</v>
      </c>
      <c r="G209" s="37"/>
      <c r="H209" s="37"/>
      <c r="I209" s="194"/>
      <c r="J209" s="37"/>
      <c r="K209" s="37"/>
      <c r="L209" s="38"/>
      <c r="M209" s="195"/>
      <c r="N209" s="196"/>
      <c r="O209" s="76"/>
      <c r="P209" s="76"/>
      <c r="Q209" s="76"/>
      <c r="R209" s="76"/>
      <c r="S209" s="76"/>
      <c r="T209" s="77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8" t="s">
        <v>167</v>
      </c>
      <c r="AU209" s="18" t="s">
        <v>91</v>
      </c>
    </row>
    <row r="210" s="2" customFormat="1" ht="24.15" customHeight="1">
      <c r="A210" s="37"/>
      <c r="B210" s="178"/>
      <c r="C210" s="179" t="s">
        <v>590</v>
      </c>
      <c r="D210" s="179" t="s">
        <v>162</v>
      </c>
      <c r="E210" s="180" t="s">
        <v>2490</v>
      </c>
      <c r="F210" s="181" t="s">
        <v>2491</v>
      </c>
      <c r="G210" s="182" t="s">
        <v>295</v>
      </c>
      <c r="H210" s="183">
        <v>20</v>
      </c>
      <c r="I210" s="184"/>
      <c r="J210" s="185">
        <f>ROUND(I210*H210,2)</f>
        <v>0</v>
      </c>
      <c r="K210" s="181" t="s">
        <v>245</v>
      </c>
      <c r="L210" s="38"/>
      <c r="M210" s="186" t="s">
        <v>1</v>
      </c>
      <c r="N210" s="187" t="s">
        <v>47</v>
      </c>
      <c r="O210" s="76"/>
      <c r="P210" s="188">
        <f>O210*H210</f>
        <v>0</v>
      </c>
      <c r="Q210" s="188">
        <v>0</v>
      </c>
      <c r="R210" s="188">
        <f>Q210*H210</f>
        <v>0</v>
      </c>
      <c r="S210" s="188">
        <v>0.00023000000000000001</v>
      </c>
      <c r="T210" s="189">
        <f>S210*H210</f>
        <v>0.0045999999999999999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90" t="s">
        <v>296</v>
      </c>
      <c r="AT210" s="190" t="s">
        <v>162</v>
      </c>
      <c r="AU210" s="190" t="s">
        <v>91</v>
      </c>
      <c r="AY210" s="18" t="s">
        <v>160</v>
      </c>
      <c r="BE210" s="191">
        <f>IF(N210="základní",J210,0)</f>
        <v>0</v>
      </c>
      <c r="BF210" s="191">
        <f>IF(N210="snížená",J210,0)</f>
        <v>0</v>
      </c>
      <c r="BG210" s="191">
        <f>IF(N210="zákl. přenesená",J210,0)</f>
        <v>0</v>
      </c>
      <c r="BH210" s="191">
        <f>IF(N210="sníž. přenesená",J210,0)</f>
        <v>0</v>
      </c>
      <c r="BI210" s="191">
        <f>IF(N210="nulová",J210,0)</f>
        <v>0</v>
      </c>
      <c r="BJ210" s="18" t="s">
        <v>89</v>
      </c>
      <c r="BK210" s="191">
        <f>ROUND(I210*H210,2)</f>
        <v>0</v>
      </c>
      <c r="BL210" s="18" t="s">
        <v>296</v>
      </c>
      <c r="BM210" s="190" t="s">
        <v>2492</v>
      </c>
    </row>
    <row r="211" s="2" customFormat="1">
      <c r="A211" s="37"/>
      <c r="B211" s="38"/>
      <c r="C211" s="37"/>
      <c r="D211" s="192" t="s">
        <v>167</v>
      </c>
      <c r="E211" s="37"/>
      <c r="F211" s="193" t="s">
        <v>2493</v>
      </c>
      <c r="G211" s="37"/>
      <c r="H211" s="37"/>
      <c r="I211" s="194"/>
      <c r="J211" s="37"/>
      <c r="K211" s="37"/>
      <c r="L211" s="38"/>
      <c r="M211" s="195"/>
      <c r="N211" s="196"/>
      <c r="O211" s="76"/>
      <c r="P211" s="76"/>
      <c r="Q211" s="76"/>
      <c r="R211" s="76"/>
      <c r="S211" s="76"/>
      <c r="T211" s="77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8" t="s">
        <v>167</v>
      </c>
      <c r="AU211" s="18" t="s">
        <v>91</v>
      </c>
    </row>
    <row r="212" s="2" customFormat="1" ht="24.15" customHeight="1">
      <c r="A212" s="37"/>
      <c r="B212" s="178"/>
      <c r="C212" s="179" t="s">
        <v>594</v>
      </c>
      <c r="D212" s="179" t="s">
        <v>162</v>
      </c>
      <c r="E212" s="180" t="s">
        <v>2494</v>
      </c>
      <c r="F212" s="181" t="s">
        <v>2495</v>
      </c>
      <c r="G212" s="182" t="s">
        <v>295</v>
      </c>
      <c r="H212" s="183">
        <v>1</v>
      </c>
      <c r="I212" s="184"/>
      <c r="J212" s="185">
        <f>ROUND(I212*H212,2)</f>
        <v>0</v>
      </c>
      <c r="K212" s="181" t="s">
        <v>2385</v>
      </c>
      <c r="L212" s="38"/>
      <c r="M212" s="186" t="s">
        <v>1</v>
      </c>
      <c r="N212" s="187" t="s">
        <v>47</v>
      </c>
      <c r="O212" s="76"/>
      <c r="P212" s="188">
        <f>O212*H212</f>
        <v>0</v>
      </c>
      <c r="Q212" s="188">
        <v>0</v>
      </c>
      <c r="R212" s="188">
        <f>Q212*H212</f>
        <v>0</v>
      </c>
      <c r="S212" s="188">
        <v>0</v>
      </c>
      <c r="T212" s="18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90" t="s">
        <v>296</v>
      </c>
      <c r="AT212" s="190" t="s">
        <v>162</v>
      </c>
      <c r="AU212" s="190" t="s">
        <v>91</v>
      </c>
      <c r="AY212" s="18" t="s">
        <v>160</v>
      </c>
      <c r="BE212" s="191">
        <f>IF(N212="základní",J212,0)</f>
        <v>0</v>
      </c>
      <c r="BF212" s="191">
        <f>IF(N212="snížená",J212,0)</f>
        <v>0</v>
      </c>
      <c r="BG212" s="191">
        <f>IF(N212="zákl. přenesená",J212,0)</f>
        <v>0</v>
      </c>
      <c r="BH212" s="191">
        <f>IF(N212="sníž. přenesená",J212,0)</f>
        <v>0</v>
      </c>
      <c r="BI212" s="191">
        <f>IF(N212="nulová",J212,0)</f>
        <v>0</v>
      </c>
      <c r="BJ212" s="18" t="s">
        <v>89</v>
      </c>
      <c r="BK212" s="191">
        <f>ROUND(I212*H212,2)</f>
        <v>0</v>
      </c>
      <c r="BL212" s="18" t="s">
        <v>296</v>
      </c>
      <c r="BM212" s="190" t="s">
        <v>2496</v>
      </c>
    </row>
    <row r="213" s="2" customFormat="1">
      <c r="A213" s="37"/>
      <c r="B213" s="38"/>
      <c r="C213" s="37"/>
      <c r="D213" s="192" t="s">
        <v>167</v>
      </c>
      <c r="E213" s="37"/>
      <c r="F213" s="193" t="s">
        <v>2497</v>
      </c>
      <c r="G213" s="37"/>
      <c r="H213" s="37"/>
      <c r="I213" s="194"/>
      <c r="J213" s="37"/>
      <c r="K213" s="37"/>
      <c r="L213" s="38"/>
      <c r="M213" s="195"/>
      <c r="N213" s="196"/>
      <c r="O213" s="76"/>
      <c r="P213" s="76"/>
      <c r="Q213" s="76"/>
      <c r="R213" s="76"/>
      <c r="S213" s="76"/>
      <c r="T213" s="77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8" t="s">
        <v>167</v>
      </c>
      <c r="AU213" s="18" t="s">
        <v>91</v>
      </c>
    </row>
    <row r="214" s="2" customFormat="1" ht="16.5" customHeight="1">
      <c r="A214" s="37"/>
      <c r="B214" s="178"/>
      <c r="C214" s="227" t="s">
        <v>596</v>
      </c>
      <c r="D214" s="227" t="s">
        <v>549</v>
      </c>
      <c r="E214" s="228" t="s">
        <v>2498</v>
      </c>
      <c r="F214" s="229" t="s">
        <v>2499</v>
      </c>
      <c r="G214" s="230" t="s">
        <v>295</v>
      </c>
      <c r="H214" s="231">
        <v>1</v>
      </c>
      <c r="I214" s="232"/>
      <c r="J214" s="233">
        <f>ROUND(I214*H214,2)</f>
        <v>0</v>
      </c>
      <c r="K214" s="229" t="s">
        <v>2385</v>
      </c>
      <c r="L214" s="234"/>
      <c r="M214" s="235" t="s">
        <v>1</v>
      </c>
      <c r="N214" s="236" t="s">
        <v>47</v>
      </c>
      <c r="O214" s="76"/>
      <c r="P214" s="188">
        <f>O214*H214</f>
        <v>0</v>
      </c>
      <c r="Q214" s="188">
        <v>9.0000000000000006E-05</v>
      </c>
      <c r="R214" s="188">
        <f>Q214*H214</f>
        <v>9.0000000000000006E-05</v>
      </c>
      <c r="S214" s="188">
        <v>0</v>
      </c>
      <c r="T214" s="189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90" t="s">
        <v>586</v>
      </c>
      <c r="AT214" s="190" t="s">
        <v>549</v>
      </c>
      <c r="AU214" s="190" t="s">
        <v>91</v>
      </c>
      <c r="AY214" s="18" t="s">
        <v>160</v>
      </c>
      <c r="BE214" s="191">
        <f>IF(N214="základní",J214,0)</f>
        <v>0</v>
      </c>
      <c r="BF214" s="191">
        <f>IF(N214="snížená",J214,0)</f>
        <v>0</v>
      </c>
      <c r="BG214" s="191">
        <f>IF(N214="zákl. přenesená",J214,0)</f>
        <v>0</v>
      </c>
      <c r="BH214" s="191">
        <f>IF(N214="sníž. přenesená",J214,0)</f>
        <v>0</v>
      </c>
      <c r="BI214" s="191">
        <f>IF(N214="nulová",J214,0)</f>
        <v>0</v>
      </c>
      <c r="BJ214" s="18" t="s">
        <v>89</v>
      </c>
      <c r="BK214" s="191">
        <f>ROUND(I214*H214,2)</f>
        <v>0</v>
      </c>
      <c r="BL214" s="18" t="s">
        <v>296</v>
      </c>
      <c r="BM214" s="190" t="s">
        <v>2500</v>
      </c>
    </row>
    <row r="215" s="2" customFormat="1">
      <c r="A215" s="37"/>
      <c r="B215" s="38"/>
      <c r="C215" s="37"/>
      <c r="D215" s="192" t="s">
        <v>167</v>
      </c>
      <c r="E215" s="37"/>
      <c r="F215" s="193" t="s">
        <v>2501</v>
      </c>
      <c r="G215" s="37"/>
      <c r="H215" s="37"/>
      <c r="I215" s="194"/>
      <c r="J215" s="37"/>
      <c r="K215" s="37"/>
      <c r="L215" s="38"/>
      <c r="M215" s="195"/>
      <c r="N215" s="196"/>
      <c r="O215" s="76"/>
      <c r="P215" s="76"/>
      <c r="Q215" s="76"/>
      <c r="R215" s="76"/>
      <c r="S215" s="76"/>
      <c r="T215" s="77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8" t="s">
        <v>167</v>
      </c>
      <c r="AU215" s="18" t="s">
        <v>91</v>
      </c>
    </row>
    <row r="216" s="2" customFormat="1" ht="33" customHeight="1">
      <c r="A216" s="37"/>
      <c r="B216" s="178"/>
      <c r="C216" s="179" t="s">
        <v>601</v>
      </c>
      <c r="D216" s="179" t="s">
        <v>162</v>
      </c>
      <c r="E216" s="180" t="s">
        <v>2502</v>
      </c>
      <c r="F216" s="181" t="s">
        <v>2503</v>
      </c>
      <c r="G216" s="182" t="s">
        <v>295</v>
      </c>
      <c r="H216" s="183">
        <v>6</v>
      </c>
      <c r="I216" s="184"/>
      <c r="J216" s="185">
        <f>ROUND(I216*H216,2)</f>
        <v>0</v>
      </c>
      <c r="K216" s="181" t="s">
        <v>245</v>
      </c>
      <c r="L216" s="38"/>
      <c r="M216" s="186" t="s">
        <v>1</v>
      </c>
      <c r="N216" s="187" t="s">
        <v>47</v>
      </c>
      <c r="O216" s="76"/>
      <c r="P216" s="188">
        <f>O216*H216</f>
        <v>0</v>
      </c>
      <c r="Q216" s="188">
        <v>0</v>
      </c>
      <c r="R216" s="188">
        <f>Q216*H216</f>
        <v>0</v>
      </c>
      <c r="S216" s="188">
        <v>4.8000000000000001E-05</v>
      </c>
      <c r="T216" s="189">
        <f>S216*H216</f>
        <v>0.00028800000000000001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90" t="s">
        <v>296</v>
      </c>
      <c r="AT216" s="190" t="s">
        <v>162</v>
      </c>
      <c r="AU216" s="190" t="s">
        <v>91</v>
      </c>
      <c r="AY216" s="18" t="s">
        <v>160</v>
      </c>
      <c r="BE216" s="191">
        <f>IF(N216="základní",J216,0)</f>
        <v>0</v>
      </c>
      <c r="BF216" s="191">
        <f>IF(N216="snížená",J216,0)</f>
        <v>0</v>
      </c>
      <c r="BG216" s="191">
        <f>IF(N216="zákl. přenesená",J216,0)</f>
        <v>0</v>
      </c>
      <c r="BH216" s="191">
        <f>IF(N216="sníž. přenesená",J216,0)</f>
        <v>0</v>
      </c>
      <c r="BI216" s="191">
        <f>IF(N216="nulová",J216,0)</f>
        <v>0</v>
      </c>
      <c r="BJ216" s="18" t="s">
        <v>89</v>
      </c>
      <c r="BK216" s="191">
        <f>ROUND(I216*H216,2)</f>
        <v>0</v>
      </c>
      <c r="BL216" s="18" t="s">
        <v>296</v>
      </c>
      <c r="BM216" s="190" t="s">
        <v>2504</v>
      </c>
    </row>
    <row r="217" s="2" customFormat="1">
      <c r="A217" s="37"/>
      <c r="B217" s="38"/>
      <c r="C217" s="37"/>
      <c r="D217" s="192" t="s">
        <v>167</v>
      </c>
      <c r="E217" s="37"/>
      <c r="F217" s="193" t="s">
        <v>2505</v>
      </c>
      <c r="G217" s="37"/>
      <c r="H217" s="37"/>
      <c r="I217" s="194"/>
      <c r="J217" s="37"/>
      <c r="K217" s="37"/>
      <c r="L217" s="38"/>
      <c r="M217" s="195"/>
      <c r="N217" s="196"/>
      <c r="O217" s="76"/>
      <c r="P217" s="76"/>
      <c r="Q217" s="76"/>
      <c r="R217" s="76"/>
      <c r="S217" s="76"/>
      <c r="T217" s="77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8" t="s">
        <v>167</v>
      </c>
      <c r="AU217" s="18" t="s">
        <v>91</v>
      </c>
    </row>
    <row r="218" s="2" customFormat="1" ht="33" customHeight="1">
      <c r="A218" s="37"/>
      <c r="B218" s="178"/>
      <c r="C218" s="179" t="s">
        <v>605</v>
      </c>
      <c r="D218" s="179" t="s">
        <v>162</v>
      </c>
      <c r="E218" s="180" t="s">
        <v>2506</v>
      </c>
      <c r="F218" s="181" t="s">
        <v>2507</v>
      </c>
      <c r="G218" s="182" t="s">
        <v>295</v>
      </c>
      <c r="H218" s="183">
        <v>8</v>
      </c>
      <c r="I218" s="184"/>
      <c r="J218" s="185">
        <f>ROUND(I218*H218,2)</f>
        <v>0</v>
      </c>
      <c r="K218" s="181" t="s">
        <v>245</v>
      </c>
      <c r="L218" s="38"/>
      <c r="M218" s="186" t="s">
        <v>1</v>
      </c>
      <c r="N218" s="187" t="s">
        <v>47</v>
      </c>
      <c r="O218" s="76"/>
      <c r="P218" s="188">
        <f>O218*H218</f>
        <v>0</v>
      </c>
      <c r="Q218" s="188">
        <v>0</v>
      </c>
      <c r="R218" s="188">
        <f>Q218*H218</f>
        <v>0</v>
      </c>
      <c r="S218" s="188">
        <v>0</v>
      </c>
      <c r="T218" s="189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90" t="s">
        <v>296</v>
      </c>
      <c r="AT218" s="190" t="s">
        <v>162</v>
      </c>
      <c r="AU218" s="190" t="s">
        <v>91</v>
      </c>
      <c r="AY218" s="18" t="s">
        <v>160</v>
      </c>
      <c r="BE218" s="191">
        <f>IF(N218="základní",J218,0)</f>
        <v>0</v>
      </c>
      <c r="BF218" s="191">
        <f>IF(N218="snížená",J218,0)</f>
        <v>0</v>
      </c>
      <c r="BG218" s="191">
        <f>IF(N218="zákl. přenesená",J218,0)</f>
        <v>0</v>
      </c>
      <c r="BH218" s="191">
        <f>IF(N218="sníž. přenesená",J218,0)</f>
        <v>0</v>
      </c>
      <c r="BI218" s="191">
        <f>IF(N218="nulová",J218,0)</f>
        <v>0</v>
      </c>
      <c r="BJ218" s="18" t="s">
        <v>89</v>
      </c>
      <c r="BK218" s="191">
        <f>ROUND(I218*H218,2)</f>
        <v>0</v>
      </c>
      <c r="BL218" s="18" t="s">
        <v>296</v>
      </c>
      <c r="BM218" s="190" t="s">
        <v>2508</v>
      </c>
    </row>
    <row r="219" s="2" customFormat="1">
      <c r="A219" s="37"/>
      <c r="B219" s="38"/>
      <c r="C219" s="37"/>
      <c r="D219" s="192" t="s">
        <v>167</v>
      </c>
      <c r="E219" s="37"/>
      <c r="F219" s="193" t="s">
        <v>2509</v>
      </c>
      <c r="G219" s="37"/>
      <c r="H219" s="37"/>
      <c r="I219" s="194"/>
      <c r="J219" s="37"/>
      <c r="K219" s="37"/>
      <c r="L219" s="38"/>
      <c r="M219" s="195"/>
      <c r="N219" s="196"/>
      <c r="O219" s="76"/>
      <c r="P219" s="76"/>
      <c r="Q219" s="76"/>
      <c r="R219" s="76"/>
      <c r="S219" s="76"/>
      <c r="T219" s="77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8" t="s">
        <v>167</v>
      </c>
      <c r="AU219" s="18" t="s">
        <v>91</v>
      </c>
    </row>
    <row r="220" s="2" customFormat="1" ht="24.15" customHeight="1">
      <c r="A220" s="37"/>
      <c r="B220" s="178"/>
      <c r="C220" s="227" t="s">
        <v>612</v>
      </c>
      <c r="D220" s="227" t="s">
        <v>549</v>
      </c>
      <c r="E220" s="228" t="s">
        <v>2510</v>
      </c>
      <c r="F220" s="229" t="s">
        <v>2511</v>
      </c>
      <c r="G220" s="230" t="s">
        <v>295</v>
      </c>
      <c r="H220" s="231">
        <v>8</v>
      </c>
      <c r="I220" s="232"/>
      <c r="J220" s="233">
        <f>ROUND(I220*H220,2)</f>
        <v>0</v>
      </c>
      <c r="K220" s="229" t="s">
        <v>245</v>
      </c>
      <c r="L220" s="234"/>
      <c r="M220" s="235" t="s">
        <v>1</v>
      </c>
      <c r="N220" s="236" t="s">
        <v>47</v>
      </c>
      <c r="O220" s="76"/>
      <c r="P220" s="188">
        <f>O220*H220</f>
        <v>0</v>
      </c>
      <c r="Q220" s="188">
        <v>0.00012999999999999999</v>
      </c>
      <c r="R220" s="188">
        <f>Q220*H220</f>
        <v>0.0010399999999999999</v>
      </c>
      <c r="S220" s="188">
        <v>0</v>
      </c>
      <c r="T220" s="18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90" t="s">
        <v>586</v>
      </c>
      <c r="AT220" s="190" t="s">
        <v>549</v>
      </c>
      <c r="AU220" s="190" t="s">
        <v>91</v>
      </c>
      <c r="AY220" s="18" t="s">
        <v>160</v>
      </c>
      <c r="BE220" s="191">
        <f>IF(N220="základní",J220,0)</f>
        <v>0</v>
      </c>
      <c r="BF220" s="191">
        <f>IF(N220="snížená",J220,0)</f>
        <v>0</v>
      </c>
      <c r="BG220" s="191">
        <f>IF(N220="zákl. přenesená",J220,0)</f>
        <v>0</v>
      </c>
      <c r="BH220" s="191">
        <f>IF(N220="sníž. přenesená",J220,0)</f>
        <v>0</v>
      </c>
      <c r="BI220" s="191">
        <f>IF(N220="nulová",J220,0)</f>
        <v>0</v>
      </c>
      <c r="BJ220" s="18" t="s">
        <v>89</v>
      </c>
      <c r="BK220" s="191">
        <f>ROUND(I220*H220,2)</f>
        <v>0</v>
      </c>
      <c r="BL220" s="18" t="s">
        <v>296</v>
      </c>
      <c r="BM220" s="190" t="s">
        <v>2512</v>
      </c>
    </row>
    <row r="221" s="2" customFormat="1">
      <c r="A221" s="37"/>
      <c r="B221" s="38"/>
      <c r="C221" s="37"/>
      <c r="D221" s="192" t="s">
        <v>167</v>
      </c>
      <c r="E221" s="37"/>
      <c r="F221" s="193" t="s">
        <v>2511</v>
      </c>
      <c r="G221" s="37"/>
      <c r="H221" s="37"/>
      <c r="I221" s="194"/>
      <c r="J221" s="37"/>
      <c r="K221" s="37"/>
      <c r="L221" s="38"/>
      <c r="M221" s="195"/>
      <c r="N221" s="196"/>
      <c r="O221" s="76"/>
      <c r="P221" s="76"/>
      <c r="Q221" s="76"/>
      <c r="R221" s="76"/>
      <c r="S221" s="76"/>
      <c r="T221" s="77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8" t="s">
        <v>167</v>
      </c>
      <c r="AU221" s="18" t="s">
        <v>91</v>
      </c>
    </row>
    <row r="222" s="2" customFormat="1" ht="33" customHeight="1">
      <c r="A222" s="37"/>
      <c r="B222" s="178"/>
      <c r="C222" s="179" t="s">
        <v>617</v>
      </c>
      <c r="D222" s="179" t="s">
        <v>162</v>
      </c>
      <c r="E222" s="180" t="s">
        <v>2513</v>
      </c>
      <c r="F222" s="181" t="s">
        <v>2514</v>
      </c>
      <c r="G222" s="182" t="s">
        <v>295</v>
      </c>
      <c r="H222" s="183">
        <v>1</v>
      </c>
      <c r="I222" s="184"/>
      <c r="J222" s="185">
        <f>ROUND(I222*H222,2)</f>
        <v>0</v>
      </c>
      <c r="K222" s="181" t="s">
        <v>245</v>
      </c>
      <c r="L222" s="38"/>
      <c r="M222" s="186" t="s">
        <v>1</v>
      </c>
      <c r="N222" s="187" t="s">
        <v>47</v>
      </c>
      <c r="O222" s="76"/>
      <c r="P222" s="188">
        <f>O222*H222</f>
        <v>0</v>
      </c>
      <c r="Q222" s="188">
        <v>0</v>
      </c>
      <c r="R222" s="188">
        <f>Q222*H222</f>
        <v>0</v>
      </c>
      <c r="S222" s="188">
        <v>0</v>
      </c>
      <c r="T222" s="189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90" t="s">
        <v>296</v>
      </c>
      <c r="AT222" s="190" t="s">
        <v>162</v>
      </c>
      <c r="AU222" s="190" t="s">
        <v>91</v>
      </c>
      <c r="AY222" s="18" t="s">
        <v>160</v>
      </c>
      <c r="BE222" s="191">
        <f>IF(N222="základní",J222,0)</f>
        <v>0</v>
      </c>
      <c r="BF222" s="191">
        <f>IF(N222="snížená",J222,0)</f>
        <v>0</v>
      </c>
      <c r="BG222" s="191">
        <f>IF(N222="zákl. přenesená",J222,0)</f>
        <v>0</v>
      </c>
      <c r="BH222" s="191">
        <f>IF(N222="sníž. přenesená",J222,0)</f>
        <v>0</v>
      </c>
      <c r="BI222" s="191">
        <f>IF(N222="nulová",J222,0)</f>
        <v>0</v>
      </c>
      <c r="BJ222" s="18" t="s">
        <v>89</v>
      </c>
      <c r="BK222" s="191">
        <f>ROUND(I222*H222,2)</f>
        <v>0</v>
      </c>
      <c r="BL222" s="18" t="s">
        <v>296</v>
      </c>
      <c r="BM222" s="190" t="s">
        <v>2515</v>
      </c>
    </row>
    <row r="223" s="2" customFormat="1">
      <c r="A223" s="37"/>
      <c r="B223" s="38"/>
      <c r="C223" s="37"/>
      <c r="D223" s="192" t="s">
        <v>167</v>
      </c>
      <c r="E223" s="37"/>
      <c r="F223" s="193" t="s">
        <v>2516</v>
      </c>
      <c r="G223" s="37"/>
      <c r="H223" s="37"/>
      <c r="I223" s="194"/>
      <c r="J223" s="37"/>
      <c r="K223" s="37"/>
      <c r="L223" s="38"/>
      <c r="M223" s="195"/>
      <c r="N223" s="196"/>
      <c r="O223" s="76"/>
      <c r="P223" s="76"/>
      <c r="Q223" s="76"/>
      <c r="R223" s="76"/>
      <c r="S223" s="76"/>
      <c r="T223" s="77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8" t="s">
        <v>167</v>
      </c>
      <c r="AU223" s="18" t="s">
        <v>91</v>
      </c>
    </row>
    <row r="224" s="2" customFormat="1" ht="24.15" customHeight="1">
      <c r="A224" s="37"/>
      <c r="B224" s="178"/>
      <c r="C224" s="227" t="s">
        <v>621</v>
      </c>
      <c r="D224" s="227" t="s">
        <v>549</v>
      </c>
      <c r="E224" s="228" t="s">
        <v>2517</v>
      </c>
      <c r="F224" s="229" t="s">
        <v>2518</v>
      </c>
      <c r="G224" s="230" t="s">
        <v>295</v>
      </c>
      <c r="H224" s="231">
        <v>1</v>
      </c>
      <c r="I224" s="232"/>
      <c r="J224" s="233">
        <f>ROUND(I224*H224,2)</f>
        <v>0</v>
      </c>
      <c r="K224" s="229" t="s">
        <v>245</v>
      </c>
      <c r="L224" s="234"/>
      <c r="M224" s="235" t="s">
        <v>1</v>
      </c>
      <c r="N224" s="236" t="s">
        <v>47</v>
      </c>
      <c r="O224" s="76"/>
      <c r="P224" s="188">
        <f>O224*H224</f>
        <v>0</v>
      </c>
      <c r="Q224" s="188">
        <v>0.00027</v>
      </c>
      <c r="R224" s="188">
        <f>Q224*H224</f>
        <v>0.00027</v>
      </c>
      <c r="S224" s="188">
        <v>0</v>
      </c>
      <c r="T224" s="189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90" t="s">
        <v>586</v>
      </c>
      <c r="AT224" s="190" t="s">
        <v>549</v>
      </c>
      <c r="AU224" s="190" t="s">
        <v>91</v>
      </c>
      <c r="AY224" s="18" t="s">
        <v>160</v>
      </c>
      <c r="BE224" s="191">
        <f>IF(N224="základní",J224,0)</f>
        <v>0</v>
      </c>
      <c r="BF224" s="191">
        <f>IF(N224="snížená",J224,0)</f>
        <v>0</v>
      </c>
      <c r="BG224" s="191">
        <f>IF(N224="zákl. přenesená",J224,0)</f>
        <v>0</v>
      </c>
      <c r="BH224" s="191">
        <f>IF(N224="sníž. přenesená",J224,0)</f>
        <v>0</v>
      </c>
      <c r="BI224" s="191">
        <f>IF(N224="nulová",J224,0)</f>
        <v>0</v>
      </c>
      <c r="BJ224" s="18" t="s">
        <v>89</v>
      </c>
      <c r="BK224" s="191">
        <f>ROUND(I224*H224,2)</f>
        <v>0</v>
      </c>
      <c r="BL224" s="18" t="s">
        <v>296</v>
      </c>
      <c r="BM224" s="190" t="s">
        <v>2519</v>
      </c>
    </row>
    <row r="225" s="2" customFormat="1">
      <c r="A225" s="37"/>
      <c r="B225" s="38"/>
      <c r="C225" s="37"/>
      <c r="D225" s="192" t="s">
        <v>167</v>
      </c>
      <c r="E225" s="37"/>
      <c r="F225" s="193" t="s">
        <v>2518</v>
      </c>
      <c r="G225" s="37"/>
      <c r="H225" s="37"/>
      <c r="I225" s="194"/>
      <c r="J225" s="37"/>
      <c r="K225" s="37"/>
      <c r="L225" s="38"/>
      <c r="M225" s="195"/>
      <c r="N225" s="196"/>
      <c r="O225" s="76"/>
      <c r="P225" s="76"/>
      <c r="Q225" s="76"/>
      <c r="R225" s="76"/>
      <c r="S225" s="76"/>
      <c r="T225" s="77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8" t="s">
        <v>167</v>
      </c>
      <c r="AU225" s="18" t="s">
        <v>91</v>
      </c>
    </row>
    <row r="226" s="2" customFormat="1" ht="37.8" customHeight="1">
      <c r="A226" s="37"/>
      <c r="B226" s="178"/>
      <c r="C226" s="179" t="s">
        <v>626</v>
      </c>
      <c r="D226" s="179" t="s">
        <v>162</v>
      </c>
      <c r="E226" s="180" t="s">
        <v>2520</v>
      </c>
      <c r="F226" s="181" t="s">
        <v>2521</v>
      </c>
      <c r="G226" s="182" t="s">
        <v>295</v>
      </c>
      <c r="H226" s="183">
        <v>5</v>
      </c>
      <c r="I226" s="184"/>
      <c r="J226" s="185">
        <f>ROUND(I226*H226,2)</f>
        <v>0</v>
      </c>
      <c r="K226" s="181" t="s">
        <v>245</v>
      </c>
      <c r="L226" s="38"/>
      <c r="M226" s="186" t="s">
        <v>1</v>
      </c>
      <c r="N226" s="187" t="s">
        <v>47</v>
      </c>
      <c r="O226" s="76"/>
      <c r="P226" s="188">
        <f>O226*H226</f>
        <v>0</v>
      </c>
      <c r="Q226" s="188">
        <v>0</v>
      </c>
      <c r="R226" s="188">
        <f>Q226*H226</f>
        <v>0</v>
      </c>
      <c r="S226" s="188">
        <v>7.8999999999999996E-05</v>
      </c>
      <c r="T226" s="189">
        <f>S226*H226</f>
        <v>0.00039499999999999995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90" t="s">
        <v>296</v>
      </c>
      <c r="AT226" s="190" t="s">
        <v>162</v>
      </c>
      <c r="AU226" s="190" t="s">
        <v>91</v>
      </c>
      <c r="AY226" s="18" t="s">
        <v>160</v>
      </c>
      <c r="BE226" s="191">
        <f>IF(N226="základní",J226,0)</f>
        <v>0</v>
      </c>
      <c r="BF226" s="191">
        <f>IF(N226="snížená",J226,0)</f>
        <v>0</v>
      </c>
      <c r="BG226" s="191">
        <f>IF(N226="zákl. přenesená",J226,0)</f>
        <v>0</v>
      </c>
      <c r="BH226" s="191">
        <f>IF(N226="sníž. přenesená",J226,0)</f>
        <v>0</v>
      </c>
      <c r="BI226" s="191">
        <f>IF(N226="nulová",J226,0)</f>
        <v>0</v>
      </c>
      <c r="BJ226" s="18" t="s">
        <v>89</v>
      </c>
      <c r="BK226" s="191">
        <f>ROUND(I226*H226,2)</f>
        <v>0</v>
      </c>
      <c r="BL226" s="18" t="s">
        <v>296</v>
      </c>
      <c r="BM226" s="190" t="s">
        <v>2522</v>
      </c>
    </row>
    <row r="227" s="2" customFormat="1">
      <c r="A227" s="37"/>
      <c r="B227" s="38"/>
      <c r="C227" s="37"/>
      <c r="D227" s="192" t="s">
        <v>167</v>
      </c>
      <c r="E227" s="37"/>
      <c r="F227" s="193" t="s">
        <v>2523</v>
      </c>
      <c r="G227" s="37"/>
      <c r="H227" s="37"/>
      <c r="I227" s="194"/>
      <c r="J227" s="37"/>
      <c r="K227" s="37"/>
      <c r="L227" s="38"/>
      <c r="M227" s="195"/>
      <c r="N227" s="196"/>
      <c r="O227" s="76"/>
      <c r="P227" s="76"/>
      <c r="Q227" s="76"/>
      <c r="R227" s="76"/>
      <c r="S227" s="76"/>
      <c r="T227" s="77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8" t="s">
        <v>167</v>
      </c>
      <c r="AU227" s="18" t="s">
        <v>91</v>
      </c>
    </row>
    <row r="228" s="2" customFormat="1" ht="37.8" customHeight="1">
      <c r="A228" s="37"/>
      <c r="B228" s="178"/>
      <c r="C228" s="179" t="s">
        <v>630</v>
      </c>
      <c r="D228" s="179" t="s">
        <v>162</v>
      </c>
      <c r="E228" s="180" t="s">
        <v>2524</v>
      </c>
      <c r="F228" s="181" t="s">
        <v>2525</v>
      </c>
      <c r="G228" s="182" t="s">
        <v>295</v>
      </c>
      <c r="H228" s="183">
        <v>1</v>
      </c>
      <c r="I228" s="184"/>
      <c r="J228" s="185">
        <f>ROUND(I228*H228,2)</f>
        <v>0</v>
      </c>
      <c r="K228" s="181" t="s">
        <v>245</v>
      </c>
      <c r="L228" s="38"/>
      <c r="M228" s="186" t="s">
        <v>1</v>
      </c>
      <c r="N228" s="187" t="s">
        <v>47</v>
      </c>
      <c r="O228" s="76"/>
      <c r="P228" s="188">
        <f>O228*H228</f>
        <v>0</v>
      </c>
      <c r="Q228" s="188">
        <v>0</v>
      </c>
      <c r="R228" s="188">
        <f>Q228*H228</f>
        <v>0</v>
      </c>
      <c r="S228" s="188">
        <v>9.7999999999999997E-05</v>
      </c>
      <c r="T228" s="189">
        <f>S228*H228</f>
        <v>9.7999999999999997E-05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90" t="s">
        <v>296</v>
      </c>
      <c r="AT228" s="190" t="s">
        <v>162</v>
      </c>
      <c r="AU228" s="190" t="s">
        <v>91</v>
      </c>
      <c r="AY228" s="18" t="s">
        <v>160</v>
      </c>
      <c r="BE228" s="191">
        <f>IF(N228="základní",J228,0)</f>
        <v>0</v>
      </c>
      <c r="BF228" s="191">
        <f>IF(N228="snížená",J228,0)</f>
        <v>0</v>
      </c>
      <c r="BG228" s="191">
        <f>IF(N228="zákl. přenesená",J228,0)</f>
        <v>0</v>
      </c>
      <c r="BH228" s="191">
        <f>IF(N228="sníž. přenesená",J228,0)</f>
        <v>0</v>
      </c>
      <c r="BI228" s="191">
        <f>IF(N228="nulová",J228,0)</f>
        <v>0</v>
      </c>
      <c r="BJ228" s="18" t="s">
        <v>89</v>
      </c>
      <c r="BK228" s="191">
        <f>ROUND(I228*H228,2)</f>
        <v>0</v>
      </c>
      <c r="BL228" s="18" t="s">
        <v>296</v>
      </c>
      <c r="BM228" s="190" t="s">
        <v>2526</v>
      </c>
    </row>
    <row r="229" s="2" customFormat="1">
      <c r="A229" s="37"/>
      <c r="B229" s="38"/>
      <c r="C229" s="37"/>
      <c r="D229" s="192" t="s">
        <v>167</v>
      </c>
      <c r="E229" s="37"/>
      <c r="F229" s="193" t="s">
        <v>2527</v>
      </c>
      <c r="G229" s="37"/>
      <c r="H229" s="37"/>
      <c r="I229" s="194"/>
      <c r="J229" s="37"/>
      <c r="K229" s="37"/>
      <c r="L229" s="38"/>
      <c r="M229" s="195"/>
      <c r="N229" s="196"/>
      <c r="O229" s="76"/>
      <c r="P229" s="76"/>
      <c r="Q229" s="76"/>
      <c r="R229" s="76"/>
      <c r="S229" s="76"/>
      <c r="T229" s="77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8" t="s">
        <v>167</v>
      </c>
      <c r="AU229" s="18" t="s">
        <v>91</v>
      </c>
    </row>
    <row r="230" s="2" customFormat="1" ht="24.15" customHeight="1">
      <c r="A230" s="37"/>
      <c r="B230" s="178"/>
      <c r="C230" s="179" t="s">
        <v>637</v>
      </c>
      <c r="D230" s="179" t="s">
        <v>162</v>
      </c>
      <c r="E230" s="180" t="s">
        <v>2528</v>
      </c>
      <c r="F230" s="181" t="s">
        <v>2529</v>
      </c>
      <c r="G230" s="182" t="s">
        <v>295</v>
      </c>
      <c r="H230" s="183">
        <v>1</v>
      </c>
      <c r="I230" s="184"/>
      <c r="J230" s="185">
        <f>ROUND(I230*H230,2)</f>
        <v>0</v>
      </c>
      <c r="K230" s="181" t="s">
        <v>245</v>
      </c>
      <c r="L230" s="38"/>
      <c r="M230" s="186" t="s">
        <v>1</v>
      </c>
      <c r="N230" s="187" t="s">
        <v>47</v>
      </c>
      <c r="O230" s="76"/>
      <c r="P230" s="188">
        <f>O230*H230</f>
        <v>0</v>
      </c>
      <c r="Q230" s="188">
        <v>0</v>
      </c>
      <c r="R230" s="188">
        <f>Q230*H230</f>
        <v>0</v>
      </c>
      <c r="S230" s="188">
        <v>0</v>
      </c>
      <c r="T230" s="189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190" t="s">
        <v>296</v>
      </c>
      <c r="AT230" s="190" t="s">
        <v>162</v>
      </c>
      <c r="AU230" s="190" t="s">
        <v>91</v>
      </c>
      <c r="AY230" s="18" t="s">
        <v>160</v>
      </c>
      <c r="BE230" s="191">
        <f>IF(N230="základní",J230,0)</f>
        <v>0</v>
      </c>
      <c r="BF230" s="191">
        <f>IF(N230="snížená",J230,0)</f>
        <v>0</v>
      </c>
      <c r="BG230" s="191">
        <f>IF(N230="zákl. přenesená",J230,0)</f>
        <v>0</v>
      </c>
      <c r="BH230" s="191">
        <f>IF(N230="sníž. přenesená",J230,0)</f>
        <v>0</v>
      </c>
      <c r="BI230" s="191">
        <f>IF(N230="nulová",J230,0)</f>
        <v>0</v>
      </c>
      <c r="BJ230" s="18" t="s">
        <v>89</v>
      </c>
      <c r="BK230" s="191">
        <f>ROUND(I230*H230,2)</f>
        <v>0</v>
      </c>
      <c r="BL230" s="18" t="s">
        <v>296</v>
      </c>
      <c r="BM230" s="190" t="s">
        <v>2530</v>
      </c>
    </row>
    <row r="231" s="2" customFormat="1">
      <c r="A231" s="37"/>
      <c r="B231" s="38"/>
      <c r="C231" s="37"/>
      <c r="D231" s="192" t="s">
        <v>167</v>
      </c>
      <c r="E231" s="37"/>
      <c r="F231" s="193" t="s">
        <v>2531</v>
      </c>
      <c r="G231" s="37"/>
      <c r="H231" s="37"/>
      <c r="I231" s="194"/>
      <c r="J231" s="37"/>
      <c r="K231" s="37"/>
      <c r="L231" s="38"/>
      <c r="M231" s="195"/>
      <c r="N231" s="196"/>
      <c r="O231" s="76"/>
      <c r="P231" s="76"/>
      <c r="Q231" s="76"/>
      <c r="R231" s="76"/>
      <c r="S231" s="76"/>
      <c r="T231" s="77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8" t="s">
        <v>167</v>
      </c>
      <c r="AU231" s="18" t="s">
        <v>91</v>
      </c>
    </row>
    <row r="232" s="2" customFormat="1" ht="16.5" customHeight="1">
      <c r="A232" s="37"/>
      <c r="B232" s="178"/>
      <c r="C232" s="227" t="s">
        <v>643</v>
      </c>
      <c r="D232" s="227" t="s">
        <v>549</v>
      </c>
      <c r="E232" s="228" t="s">
        <v>2532</v>
      </c>
      <c r="F232" s="229" t="s">
        <v>2533</v>
      </c>
      <c r="G232" s="230" t="s">
        <v>295</v>
      </c>
      <c r="H232" s="231">
        <v>1</v>
      </c>
      <c r="I232" s="232"/>
      <c r="J232" s="233">
        <f>ROUND(I232*H232,2)</f>
        <v>0</v>
      </c>
      <c r="K232" s="229" t="s">
        <v>1</v>
      </c>
      <c r="L232" s="234"/>
      <c r="M232" s="235" t="s">
        <v>1</v>
      </c>
      <c r="N232" s="236" t="s">
        <v>47</v>
      </c>
      <c r="O232" s="76"/>
      <c r="P232" s="188">
        <f>O232*H232</f>
        <v>0</v>
      </c>
      <c r="Q232" s="188">
        <v>0.00014999999999999999</v>
      </c>
      <c r="R232" s="188">
        <f>Q232*H232</f>
        <v>0.00014999999999999999</v>
      </c>
      <c r="S232" s="188">
        <v>0</v>
      </c>
      <c r="T232" s="189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90" t="s">
        <v>586</v>
      </c>
      <c r="AT232" s="190" t="s">
        <v>549</v>
      </c>
      <c r="AU232" s="190" t="s">
        <v>91</v>
      </c>
      <c r="AY232" s="18" t="s">
        <v>160</v>
      </c>
      <c r="BE232" s="191">
        <f>IF(N232="základní",J232,0)</f>
        <v>0</v>
      </c>
      <c r="BF232" s="191">
        <f>IF(N232="snížená",J232,0)</f>
        <v>0</v>
      </c>
      <c r="BG232" s="191">
        <f>IF(N232="zákl. přenesená",J232,0)</f>
        <v>0</v>
      </c>
      <c r="BH232" s="191">
        <f>IF(N232="sníž. přenesená",J232,0)</f>
        <v>0</v>
      </c>
      <c r="BI232" s="191">
        <f>IF(N232="nulová",J232,0)</f>
        <v>0</v>
      </c>
      <c r="BJ232" s="18" t="s">
        <v>89</v>
      </c>
      <c r="BK232" s="191">
        <f>ROUND(I232*H232,2)</f>
        <v>0</v>
      </c>
      <c r="BL232" s="18" t="s">
        <v>296</v>
      </c>
      <c r="BM232" s="190" t="s">
        <v>2534</v>
      </c>
    </row>
    <row r="233" s="2" customFormat="1" ht="16.5" customHeight="1">
      <c r="A233" s="37"/>
      <c r="B233" s="178"/>
      <c r="C233" s="227" t="s">
        <v>648</v>
      </c>
      <c r="D233" s="227" t="s">
        <v>549</v>
      </c>
      <c r="E233" s="228" t="s">
        <v>2535</v>
      </c>
      <c r="F233" s="229" t="s">
        <v>2536</v>
      </c>
      <c r="G233" s="230" t="s">
        <v>295</v>
      </c>
      <c r="H233" s="231">
        <v>1</v>
      </c>
      <c r="I233" s="232"/>
      <c r="J233" s="233">
        <f>ROUND(I233*H233,2)</f>
        <v>0</v>
      </c>
      <c r="K233" s="229" t="s">
        <v>1</v>
      </c>
      <c r="L233" s="234"/>
      <c r="M233" s="235" t="s">
        <v>1</v>
      </c>
      <c r="N233" s="236" t="s">
        <v>47</v>
      </c>
      <c r="O233" s="76"/>
      <c r="P233" s="188">
        <f>O233*H233</f>
        <v>0</v>
      </c>
      <c r="Q233" s="188">
        <v>2.0000000000000002E-05</v>
      </c>
      <c r="R233" s="188">
        <f>Q233*H233</f>
        <v>2.0000000000000002E-05</v>
      </c>
      <c r="S233" s="188">
        <v>0</v>
      </c>
      <c r="T233" s="189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90" t="s">
        <v>586</v>
      </c>
      <c r="AT233" s="190" t="s">
        <v>549</v>
      </c>
      <c r="AU233" s="190" t="s">
        <v>91</v>
      </c>
      <c r="AY233" s="18" t="s">
        <v>160</v>
      </c>
      <c r="BE233" s="191">
        <f>IF(N233="základní",J233,0)</f>
        <v>0</v>
      </c>
      <c r="BF233" s="191">
        <f>IF(N233="snížená",J233,0)</f>
        <v>0</v>
      </c>
      <c r="BG233" s="191">
        <f>IF(N233="zákl. přenesená",J233,0)</f>
        <v>0</v>
      </c>
      <c r="BH233" s="191">
        <f>IF(N233="sníž. přenesená",J233,0)</f>
        <v>0</v>
      </c>
      <c r="BI233" s="191">
        <f>IF(N233="nulová",J233,0)</f>
        <v>0</v>
      </c>
      <c r="BJ233" s="18" t="s">
        <v>89</v>
      </c>
      <c r="BK233" s="191">
        <f>ROUND(I233*H233,2)</f>
        <v>0</v>
      </c>
      <c r="BL233" s="18" t="s">
        <v>296</v>
      </c>
      <c r="BM233" s="190" t="s">
        <v>2537</v>
      </c>
    </row>
    <row r="234" s="2" customFormat="1">
      <c r="A234" s="37"/>
      <c r="B234" s="38"/>
      <c r="C234" s="37"/>
      <c r="D234" s="192" t="s">
        <v>167</v>
      </c>
      <c r="E234" s="37"/>
      <c r="F234" s="193" t="s">
        <v>2536</v>
      </c>
      <c r="G234" s="37"/>
      <c r="H234" s="37"/>
      <c r="I234" s="194"/>
      <c r="J234" s="37"/>
      <c r="K234" s="37"/>
      <c r="L234" s="38"/>
      <c r="M234" s="195"/>
      <c r="N234" s="196"/>
      <c r="O234" s="76"/>
      <c r="P234" s="76"/>
      <c r="Q234" s="76"/>
      <c r="R234" s="76"/>
      <c r="S234" s="76"/>
      <c r="T234" s="77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8" t="s">
        <v>167</v>
      </c>
      <c r="AU234" s="18" t="s">
        <v>91</v>
      </c>
    </row>
    <row r="235" s="2" customFormat="1" ht="24.15" customHeight="1">
      <c r="A235" s="37"/>
      <c r="B235" s="178"/>
      <c r="C235" s="179" t="s">
        <v>656</v>
      </c>
      <c r="D235" s="179" t="s">
        <v>162</v>
      </c>
      <c r="E235" s="180" t="s">
        <v>2538</v>
      </c>
      <c r="F235" s="181" t="s">
        <v>2539</v>
      </c>
      <c r="G235" s="182" t="s">
        <v>295</v>
      </c>
      <c r="H235" s="183">
        <v>8</v>
      </c>
      <c r="I235" s="184"/>
      <c r="J235" s="185">
        <f>ROUND(I235*H235,2)</f>
        <v>0</v>
      </c>
      <c r="K235" s="181" t="s">
        <v>245</v>
      </c>
      <c r="L235" s="38"/>
      <c r="M235" s="186" t="s">
        <v>1</v>
      </c>
      <c r="N235" s="187" t="s">
        <v>47</v>
      </c>
      <c r="O235" s="76"/>
      <c r="P235" s="188">
        <f>O235*H235</f>
        <v>0</v>
      </c>
      <c r="Q235" s="188">
        <v>0</v>
      </c>
      <c r="R235" s="188">
        <f>Q235*H235</f>
        <v>0</v>
      </c>
      <c r="S235" s="188">
        <v>0</v>
      </c>
      <c r="T235" s="18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190" t="s">
        <v>296</v>
      </c>
      <c r="AT235" s="190" t="s">
        <v>162</v>
      </c>
      <c r="AU235" s="190" t="s">
        <v>91</v>
      </c>
      <c r="AY235" s="18" t="s">
        <v>160</v>
      </c>
      <c r="BE235" s="191">
        <f>IF(N235="základní",J235,0)</f>
        <v>0</v>
      </c>
      <c r="BF235" s="191">
        <f>IF(N235="snížená",J235,0)</f>
        <v>0</v>
      </c>
      <c r="BG235" s="191">
        <f>IF(N235="zákl. přenesená",J235,0)</f>
        <v>0</v>
      </c>
      <c r="BH235" s="191">
        <f>IF(N235="sníž. přenesená",J235,0)</f>
        <v>0</v>
      </c>
      <c r="BI235" s="191">
        <f>IF(N235="nulová",J235,0)</f>
        <v>0</v>
      </c>
      <c r="BJ235" s="18" t="s">
        <v>89</v>
      </c>
      <c r="BK235" s="191">
        <f>ROUND(I235*H235,2)</f>
        <v>0</v>
      </c>
      <c r="BL235" s="18" t="s">
        <v>296</v>
      </c>
      <c r="BM235" s="190" t="s">
        <v>2540</v>
      </c>
    </row>
    <row r="236" s="2" customFormat="1">
      <c r="A236" s="37"/>
      <c r="B236" s="38"/>
      <c r="C236" s="37"/>
      <c r="D236" s="192" t="s">
        <v>167</v>
      </c>
      <c r="E236" s="37"/>
      <c r="F236" s="193" t="s">
        <v>2541</v>
      </c>
      <c r="G236" s="37"/>
      <c r="H236" s="37"/>
      <c r="I236" s="194"/>
      <c r="J236" s="37"/>
      <c r="K236" s="37"/>
      <c r="L236" s="38"/>
      <c r="M236" s="195"/>
      <c r="N236" s="196"/>
      <c r="O236" s="76"/>
      <c r="P236" s="76"/>
      <c r="Q236" s="76"/>
      <c r="R236" s="76"/>
      <c r="S236" s="76"/>
      <c r="T236" s="77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8" t="s">
        <v>167</v>
      </c>
      <c r="AU236" s="18" t="s">
        <v>91</v>
      </c>
    </row>
    <row r="237" s="2" customFormat="1" ht="24.15" customHeight="1">
      <c r="A237" s="37"/>
      <c r="B237" s="178"/>
      <c r="C237" s="227" t="s">
        <v>661</v>
      </c>
      <c r="D237" s="227" t="s">
        <v>549</v>
      </c>
      <c r="E237" s="228" t="s">
        <v>2542</v>
      </c>
      <c r="F237" s="229" t="s">
        <v>2543</v>
      </c>
      <c r="G237" s="230" t="s">
        <v>295</v>
      </c>
      <c r="H237" s="231">
        <v>5</v>
      </c>
      <c r="I237" s="232"/>
      <c r="J237" s="233">
        <f>ROUND(I237*H237,2)</f>
        <v>0</v>
      </c>
      <c r="K237" s="229" t="s">
        <v>245</v>
      </c>
      <c r="L237" s="234"/>
      <c r="M237" s="235" t="s">
        <v>1</v>
      </c>
      <c r="N237" s="236" t="s">
        <v>47</v>
      </c>
      <c r="O237" s="76"/>
      <c r="P237" s="188">
        <f>O237*H237</f>
        <v>0</v>
      </c>
      <c r="Q237" s="188">
        <v>0.00040000000000000002</v>
      </c>
      <c r="R237" s="188">
        <f>Q237*H237</f>
        <v>0.002</v>
      </c>
      <c r="S237" s="188">
        <v>0</v>
      </c>
      <c r="T237" s="189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90" t="s">
        <v>586</v>
      </c>
      <c r="AT237" s="190" t="s">
        <v>549</v>
      </c>
      <c r="AU237" s="190" t="s">
        <v>91</v>
      </c>
      <c r="AY237" s="18" t="s">
        <v>160</v>
      </c>
      <c r="BE237" s="191">
        <f>IF(N237="základní",J237,0)</f>
        <v>0</v>
      </c>
      <c r="BF237" s="191">
        <f>IF(N237="snížená",J237,0)</f>
        <v>0</v>
      </c>
      <c r="BG237" s="191">
        <f>IF(N237="zákl. přenesená",J237,0)</f>
        <v>0</v>
      </c>
      <c r="BH237" s="191">
        <f>IF(N237="sníž. přenesená",J237,0)</f>
        <v>0</v>
      </c>
      <c r="BI237" s="191">
        <f>IF(N237="nulová",J237,0)</f>
        <v>0</v>
      </c>
      <c r="BJ237" s="18" t="s">
        <v>89</v>
      </c>
      <c r="BK237" s="191">
        <f>ROUND(I237*H237,2)</f>
        <v>0</v>
      </c>
      <c r="BL237" s="18" t="s">
        <v>296</v>
      </c>
      <c r="BM237" s="190" t="s">
        <v>2544</v>
      </c>
    </row>
    <row r="238" s="2" customFormat="1">
      <c r="A238" s="37"/>
      <c r="B238" s="38"/>
      <c r="C238" s="37"/>
      <c r="D238" s="192" t="s">
        <v>167</v>
      </c>
      <c r="E238" s="37"/>
      <c r="F238" s="193" t="s">
        <v>2543</v>
      </c>
      <c r="G238" s="37"/>
      <c r="H238" s="37"/>
      <c r="I238" s="194"/>
      <c r="J238" s="37"/>
      <c r="K238" s="37"/>
      <c r="L238" s="38"/>
      <c r="M238" s="195"/>
      <c r="N238" s="196"/>
      <c r="O238" s="76"/>
      <c r="P238" s="76"/>
      <c r="Q238" s="76"/>
      <c r="R238" s="76"/>
      <c r="S238" s="76"/>
      <c r="T238" s="77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8" t="s">
        <v>167</v>
      </c>
      <c r="AU238" s="18" t="s">
        <v>91</v>
      </c>
    </row>
    <row r="239" s="2" customFormat="1" ht="24.15" customHeight="1">
      <c r="A239" s="37"/>
      <c r="B239" s="178"/>
      <c r="C239" s="227" t="s">
        <v>666</v>
      </c>
      <c r="D239" s="227" t="s">
        <v>549</v>
      </c>
      <c r="E239" s="228" t="s">
        <v>2545</v>
      </c>
      <c r="F239" s="229" t="s">
        <v>2546</v>
      </c>
      <c r="G239" s="230" t="s">
        <v>295</v>
      </c>
      <c r="H239" s="231">
        <v>1</v>
      </c>
      <c r="I239" s="232"/>
      <c r="J239" s="233">
        <f>ROUND(I239*H239,2)</f>
        <v>0</v>
      </c>
      <c r="K239" s="229" t="s">
        <v>245</v>
      </c>
      <c r="L239" s="234"/>
      <c r="M239" s="235" t="s">
        <v>1</v>
      </c>
      <c r="N239" s="236" t="s">
        <v>47</v>
      </c>
      <c r="O239" s="76"/>
      <c r="P239" s="188">
        <f>O239*H239</f>
        <v>0</v>
      </c>
      <c r="Q239" s="188">
        <v>0.00040000000000000002</v>
      </c>
      <c r="R239" s="188">
        <f>Q239*H239</f>
        <v>0.00040000000000000002</v>
      </c>
      <c r="S239" s="188">
        <v>0</v>
      </c>
      <c r="T239" s="189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190" t="s">
        <v>586</v>
      </c>
      <c r="AT239" s="190" t="s">
        <v>549</v>
      </c>
      <c r="AU239" s="190" t="s">
        <v>91</v>
      </c>
      <c r="AY239" s="18" t="s">
        <v>160</v>
      </c>
      <c r="BE239" s="191">
        <f>IF(N239="základní",J239,0)</f>
        <v>0</v>
      </c>
      <c r="BF239" s="191">
        <f>IF(N239="snížená",J239,0)</f>
        <v>0</v>
      </c>
      <c r="BG239" s="191">
        <f>IF(N239="zákl. přenesená",J239,0)</f>
        <v>0</v>
      </c>
      <c r="BH239" s="191">
        <f>IF(N239="sníž. přenesená",J239,0)</f>
        <v>0</v>
      </c>
      <c r="BI239" s="191">
        <f>IF(N239="nulová",J239,0)</f>
        <v>0</v>
      </c>
      <c r="BJ239" s="18" t="s">
        <v>89</v>
      </c>
      <c r="BK239" s="191">
        <f>ROUND(I239*H239,2)</f>
        <v>0</v>
      </c>
      <c r="BL239" s="18" t="s">
        <v>296</v>
      </c>
      <c r="BM239" s="190" t="s">
        <v>2547</v>
      </c>
    </row>
    <row r="240" s="2" customFormat="1">
      <c r="A240" s="37"/>
      <c r="B240" s="38"/>
      <c r="C240" s="37"/>
      <c r="D240" s="192" t="s">
        <v>167</v>
      </c>
      <c r="E240" s="37"/>
      <c r="F240" s="193" t="s">
        <v>2546</v>
      </c>
      <c r="G240" s="37"/>
      <c r="H240" s="37"/>
      <c r="I240" s="194"/>
      <c r="J240" s="37"/>
      <c r="K240" s="37"/>
      <c r="L240" s="38"/>
      <c r="M240" s="195"/>
      <c r="N240" s="196"/>
      <c r="O240" s="76"/>
      <c r="P240" s="76"/>
      <c r="Q240" s="76"/>
      <c r="R240" s="76"/>
      <c r="S240" s="76"/>
      <c r="T240" s="77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8" t="s">
        <v>167</v>
      </c>
      <c r="AU240" s="18" t="s">
        <v>91</v>
      </c>
    </row>
    <row r="241" s="2" customFormat="1" ht="24.15" customHeight="1">
      <c r="A241" s="37"/>
      <c r="B241" s="178"/>
      <c r="C241" s="227" t="s">
        <v>671</v>
      </c>
      <c r="D241" s="227" t="s">
        <v>549</v>
      </c>
      <c r="E241" s="228" t="s">
        <v>2548</v>
      </c>
      <c r="F241" s="229" t="s">
        <v>2549</v>
      </c>
      <c r="G241" s="230" t="s">
        <v>295</v>
      </c>
      <c r="H241" s="231">
        <v>1</v>
      </c>
      <c r="I241" s="232"/>
      <c r="J241" s="233">
        <f>ROUND(I241*H241,2)</f>
        <v>0</v>
      </c>
      <c r="K241" s="229" t="s">
        <v>245</v>
      </c>
      <c r="L241" s="234"/>
      <c r="M241" s="235" t="s">
        <v>1</v>
      </c>
      <c r="N241" s="236" t="s">
        <v>47</v>
      </c>
      <c r="O241" s="76"/>
      <c r="P241" s="188">
        <f>O241*H241</f>
        <v>0</v>
      </c>
      <c r="Q241" s="188">
        <v>0.00040000000000000002</v>
      </c>
      <c r="R241" s="188">
        <f>Q241*H241</f>
        <v>0.00040000000000000002</v>
      </c>
      <c r="S241" s="188">
        <v>0</v>
      </c>
      <c r="T241" s="189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90" t="s">
        <v>586</v>
      </c>
      <c r="AT241" s="190" t="s">
        <v>549</v>
      </c>
      <c r="AU241" s="190" t="s">
        <v>91</v>
      </c>
      <c r="AY241" s="18" t="s">
        <v>160</v>
      </c>
      <c r="BE241" s="191">
        <f>IF(N241="základní",J241,0)</f>
        <v>0</v>
      </c>
      <c r="BF241" s="191">
        <f>IF(N241="snížená",J241,0)</f>
        <v>0</v>
      </c>
      <c r="BG241" s="191">
        <f>IF(N241="zákl. přenesená",J241,0)</f>
        <v>0</v>
      </c>
      <c r="BH241" s="191">
        <f>IF(N241="sníž. přenesená",J241,0)</f>
        <v>0</v>
      </c>
      <c r="BI241" s="191">
        <f>IF(N241="nulová",J241,0)</f>
        <v>0</v>
      </c>
      <c r="BJ241" s="18" t="s">
        <v>89</v>
      </c>
      <c r="BK241" s="191">
        <f>ROUND(I241*H241,2)</f>
        <v>0</v>
      </c>
      <c r="BL241" s="18" t="s">
        <v>296</v>
      </c>
      <c r="BM241" s="190" t="s">
        <v>2550</v>
      </c>
    </row>
    <row r="242" s="2" customFormat="1">
      <c r="A242" s="37"/>
      <c r="B242" s="38"/>
      <c r="C242" s="37"/>
      <c r="D242" s="192" t="s">
        <v>167</v>
      </c>
      <c r="E242" s="37"/>
      <c r="F242" s="193" t="s">
        <v>2549</v>
      </c>
      <c r="G242" s="37"/>
      <c r="H242" s="37"/>
      <c r="I242" s="194"/>
      <c r="J242" s="37"/>
      <c r="K242" s="37"/>
      <c r="L242" s="38"/>
      <c r="M242" s="195"/>
      <c r="N242" s="196"/>
      <c r="O242" s="76"/>
      <c r="P242" s="76"/>
      <c r="Q242" s="76"/>
      <c r="R242" s="76"/>
      <c r="S242" s="76"/>
      <c r="T242" s="77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8" t="s">
        <v>167</v>
      </c>
      <c r="AU242" s="18" t="s">
        <v>91</v>
      </c>
    </row>
    <row r="243" s="2" customFormat="1" ht="16.5" customHeight="1">
      <c r="A243" s="37"/>
      <c r="B243" s="178"/>
      <c r="C243" s="227" t="s">
        <v>676</v>
      </c>
      <c r="D243" s="227" t="s">
        <v>549</v>
      </c>
      <c r="E243" s="228" t="s">
        <v>2551</v>
      </c>
      <c r="F243" s="229" t="s">
        <v>2552</v>
      </c>
      <c r="G243" s="230" t="s">
        <v>295</v>
      </c>
      <c r="H243" s="231">
        <v>1</v>
      </c>
      <c r="I243" s="232"/>
      <c r="J243" s="233">
        <f>ROUND(I243*H243,2)</f>
        <v>0</v>
      </c>
      <c r="K243" s="229" t="s">
        <v>1</v>
      </c>
      <c r="L243" s="234"/>
      <c r="M243" s="235" t="s">
        <v>1</v>
      </c>
      <c r="N243" s="236" t="s">
        <v>47</v>
      </c>
      <c r="O243" s="76"/>
      <c r="P243" s="188">
        <f>O243*H243</f>
        <v>0</v>
      </c>
      <c r="Q243" s="188">
        <v>0.00017000000000000001</v>
      </c>
      <c r="R243" s="188">
        <f>Q243*H243</f>
        <v>0.00017000000000000001</v>
      </c>
      <c r="S243" s="188">
        <v>0</v>
      </c>
      <c r="T243" s="189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90" t="s">
        <v>586</v>
      </c>
      <c r="AT243" s="190" t="s">
        <v>549</v>
      </c>
      <c r="AU243" s="190" t="s">
        <v>91</v>
      </c>
      <c r="AY243" s="18" t="s">
        <v>160</v>
      </c>
      <c r="BE243" s="191">
        <f>IF(N243="základní",J243,0)</f>
        <v>0</v>
      </c>
      <c r="BF243" s="191">
        <f>IF(N243="snížená",J243,0)</f>
        <v>0</v>
      </c>
      <c r="BG243" s="191">
        <f>IF(N243="zákl. přenesená",J243,0)</f>
        <v>0</v>
      </c>
      <c r="BH243" s="191">
        <f>IF(N243="sníž. přenesená",J243,0)</f>
        <v>0</v>
      </c>
      <c r="BI243" s="191">
        <f>IF(N243="nulová",J243,0)</f>
        <v>0</v>
      </c>
      <c r="BJ243" s="18" t="s">
        <v>89</v>
      </c>
      <c r="BK243" s="191">
        <f>ROUND(I243*H243,2)</f>
        <v>0</v>
      </c>
      <c r="BL243" s="18" t="s">
        <v>296</v>
      </c>
      <c r="BM243" s="190" t="s">
        <v>2553</v>
      </c>
    </row>
    <row r="244" s="2" customFormat="1" ht="24.15" customHeight="1">
      <c r="A244" s="37"/>
      <c r="B244" s="178"/>
      <c r="C244" s="179" t="s">
        <v>681</v>
      </c>
      <c r="D244" s="179" t="s">
        <v>162</v>
      </c>
      <c r="E244" s="180" t="s">
        <v>2554</v>
      </c>
      <c r="F244" s="181" t="s">
        <v>2555</v>
      </c>
      <c r="G244" s="182" t="s">
        <v>295</v>
      </c>
      <c r="H244" s="183">
        <v>2</v>
      </c>
      <c r="I244" s="184"/>
      <c r="J244" s="185">
        <f>ROUND(I244*H244,2)</f>
        <v>0</v>
      </c>
      <c r="K244" s="181" t="s">
        <v>245</v>
      </c>
      <c r="L244" s="38"/>
      <c r="M244" s="186" t="s">
        <v>1</v>
      </c>
      <c r="N244" s="187" t="s">
        <v>47</v>
      </c>
      <c r="O244" s="76"/>
      <c r="P244" s="188">
        <f>O244*H244</f>
        <v>0</v>
      </c>
      <c r="Q244" s="188">
        <v>0</v>
      </c>
      <c r="R244" s="188">
        <f>Q244*H244</f>
        <v>0</v>
      </c>
      <c r="S244" s="188">
        <v>0</v>
      </c>
      <c r="T244" s="189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90" t="s">
        <v>296</v>
      </c>
      <c r="AT244" s="190" t="s">
        <v>162</v>
      </c>
      <c r="AU244" s="190" t="s">
        <v>91</v>
      </c>
      <c r="AY244" s="18" t="s">
        <v>160</v>
      </c>
      <c r="BE244" s="191">
        <f>IF(N244="základní",J244,0)</f>
        <v>0</v>
      </c>
      <c r="BF244" s="191">
        <f>IF(N244="snížená",J244,0)</f>
        <v>0</v>
      </c>
      <c r="BG244" s="191">
        <f>IF(N244="zákl. přenesená",J244,0)</f>
        <v>0</v>
      </c>
      <c r="BH244" s="191">
        <f>IF(N244="sníž. přenesená",J244,0)</f>
        <v>0</v>
      </c>
      <c r="BI244" s="191">
        <f>IF(N244="nulová",J244,0)</f>
        <v>0</v>
      </c>
      <c r="BJ244" s="18" t="s">
        <v>89</v>
      </c>
      <c r="BK244" s="191">
        <f>ROUND(I244*H244,2)</f>
        <v>0</v>
      </c>
      <c r="BL244" s="18" t="s">
        <v>296</v>
      </c>
      <c r="BM244" s="190" t="s">
        <v>2556</v>
      </c>
    </row>
    <row r="245" s="2" customFormat="1">
      <c r="A245" s="37"/>
      <c r="B245" s="38"/>
      <c r="C245" s="37"/>
      <c r="D245" s="192" t="s">
        <v>167</v>
      </c>
      <c r="E245" s="37"/>
      <c r="F245" s="193" t="s">
        <v>2557</v>
      </c>
      <c r="G245" s="37"/>
      <c r="H245" s="37"/>
      <c r="I245" s="194"/>
      <c r="J245" s="37"/>
      <c r="K245" s="37"/>
      <c r="L245" s="38"/>
      <c r="M245" s="195"/>
      <c r="N245" s="196"/>
      <c r="O245" s="76"/>
      <c r="P245" s="76"/>
      <c r="Q245" s="76"/>
      <c r="R245" s="76"/>
      <c r="S245" s="76"/>
      <c r="T245" s="77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8" t="s">
        <v>167</v>
      </c>
      <c r="AU245" s="18" t="s">
        <v>91</v>
      </c>
    </row>
    <row r="246" s="2" customFormat="1" ht="24.15" customHeight="1">
      <c r="A246" s="37"/>
      <c r="B246" s="178"/>
      <c r="C246" s="227" t="s">
        <v>686</v>
      </c>
      <c r="D246" s="227" t="s">
        <v>549</v>
      </c>
      <c r="E246" s="228" t="s">
        <v>2558</v>
      </c>
      <c r="F246" s="229" t="s">
        <v>2559</v>
      </c>
      <c r="G246" s="230" t="s">
        <v>295</v>
      </c>
      <c r="H246" s="231">
        <v>1</v>
      </c>
      <c r="I246" s="232"/>
      <c r="J246" s="233">
        <f>ROUND(I246*H246,2)</f>
        <v>0</v>
      </c>
      <c r="K246" s="229" t="s">
        <v>245</v>
      </c>
      <c r="L246" s="234"/>
      <c r="M246" s="235" t="s">
        <v>1</v>
      </c>
      <c r="N246" s="236" t="s">
        <v>47</v>
      </c>
      <c r="O246" s="76"/>
      <c r="P246" s="188">
        <f>O246*H246</f>
        <v>0</v>
      </c>
      <c r="Q246" s="188">
        <v>0.0010499999999999999</v>
      </c>
      <c r="R246" s="188">
        <f>Q246*H246</f>
        <v>0.0010499999999999999</v>
      </c>
      <c r="S246" s="188">
        <v>0</v>
      </c>
      <c r="T246" s="189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90" t="s">
        <v>586</v>
      </c>
      <c r="AT246" s="190" t="s">
        <v>549</v>
      </c>
      <c r="AU246" s="190" t="s">
        <v>91</v>
      </c>
      <c r="AY246" s="18" t="s">
        <v>160</v>
      </c>
      <c r="BE246" s="191">
        <f>IF(N246="základní",J246,0)</f>
        <v>0</v>
      </c>
      <c r="BF246" s="191">
        <f>IF(N246="snížená",J246,0)</f>
        <v>0</v>
      </c>
      <c r="BG246" s="191">
        <f>IF(N246="zákl. přenesená",J246,0)</f>
        <v>0</v>
      </c>
      <c r="BH246" s="191">
        <f>IF(N246="sníž. přenesená",J246,0)</f>
        <v>0</v>
      </c>
      <c r="BI246" s="191">
        <f>IF(N246="nulová",J246,0)</f>
        <v>0</v>
      </c>
      <c r="BJ246" s="18" t="s">
        <v>89</v>
      </c>
      <c r="BK246" s="191">
        <f>ROUND(I246*H246,2)</f>
        <v>0</v>
      </c>
      <c r="BL246" s="18" t="s">
        <v>296</v>
      </c>
      <c r="BM246" s="190" t="s">
        <v>2560</v>
      </c>
    </row>
    <row r="247" s="2" customFormat="1">
      <c r="A247" s="37"/>
      <c r="B247" s="38"/>
      <c r="C247" s="37"/>
      <c r="D247" s="192" t="s">
        <v>167</v>
      </c>
      <c r="E247" s="37"/>
      <c r="F247" s="193" t="s">
        <v>2559</v>
      </c>
      <c r="G247" s="37"/>
      <c r="H247" s="37"/>
      <c r="I247" s="194"/>
      <c r="J247" s="37"/>
      <c r="K247" s="37"/>
      <c r="L247" s="38"/>
      <c r="M247" s="195"/>
      <c r="N247" s="196"/>
      <c r="O247" s="76"/>
      <c r="P247" s="76"/>
      <c r="Q247" s="76"/>
      <c r="R247" s="76"/>
      <c r="S247" s="76"/>
      <c r="T247" s="77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8" t="s">
        <v>167</v>
      </c>
      <c r="AU247" s="18" t="s">
        <v>91</v>
      </c>
    </row>
    <row r="248" s="2" customFormat="1" ht="24.15" customHeight="1">
      <c r="A248" s="37"/>
      <c r="B248" s="178"/>
      <c r="C248" s="227" t="s">
        <v>693</v>
      </c>
      <c r="D248" s="227" t="s">
        <v>549</v>
      </c>
      <c r="E248" s="228" t="s">
        <v>2561</v>
      </c>
      <c r="F248" s="229" t="s">
        <v>2562</v>
      </c>
      <c r="G248" s="230" t="s">
        <v>295</v>
      </c>
      <c r="H248" s="231">
        <v>1</v>
      </c>
      <c r="I248" s="232"/>
      <c r="J248" s="233">
        <f>ROUND(I248*H248,2)</f>
        <v>0</v>
      </c>
      <c r="K248" s="229" t="s">
        <v>245</v>
      </c>
      <c r="L248" s="234"/>
      <c r="M248" s="235" t="s">
        <v>1</v>
      </c>
      <c r="N248" s="236" t="s">
        <v>47</v>
      </c>
      <c r="O248" s="76"/>
      <c r="P248" s="188">
        <f>O248*H248</f>
        <v>0</v>
      </c>
      <c r="Q248" s="188">
        <v>0.0010499999999999999</v>
      </c>
      <c r="R248" s="188">
        <f>Q248*H248</f>
        <v>0.0010499999999999999</v>
      </c>
      <c r="S248" s="188">
        <v>0</v>
      </c>
      <c r="T248" s="189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90" t="s">
        <v>586</v>
      </c>
      <c r="AT248" s="190" t="s">
        <v>549</v>
      </c>
      <c r="AU248" s="190" t="s">
        <v>91</v>
      </c>
      <c r="AY248" s="18" t="s">
        <v>160</v>
      </c>
      <c r="BE248" s="191">
        <f>IF(N248="základní",J248,0)</f>
        <v>0</v>
      </c>
      <c r="BF248" s="191">
        <f>IF(N248="snížená",J248,0)</f>
        <v>0</v>
      </c>
      <c r="BG248" s="191">
        <f>IF(N248="zákl. přenesená",J248,0)</f>
        <v>0</v>
      </c>
      <c r="BH248" s="191">
        <f>IF(N248="sníž. přenesená",J248,0)</f>
        <v>0</v>
      </c>
      <c r="BI248" s="191">
        <f>IF(N248="nulová",J248,0)</f>
        <v>0</v>
      </c>
      <c r="BJ248" s="18" t="s">
        <v>89</v>
      </c>
      <c r="BK248" s="191">
        <f>ROUND(I248*H248,2)</f>
        <v>0</v>
      </c>
      <c r="BL248" s="18" t="s">
        <v>296</v>
      </c>
      <c r="BM248" s="190" t="s">
        <v>2563</v>
      </c>
    </row>
    <row r="249" s="2" customFormat="1">
      <c r="A249" s="37"/>
      <c r="B249" s="38"/>
      <c r="C249" s="37"/>
      <c r="D249" s="192" t="s">
        <v>167</v>
      </c>
      <c r="E249" s="37"/>
      <c r="F249" s="193" t="s">
        <v>2562</v>
      </c>
      <c r="G249" s="37"/>
      <c r="H249" s="37"/>
      <c r="I249" s="194"/>
      <c r="J249" s="37"/>
      <c r="K249" s="37"/>
      <c r="L249" s="38"/>
      <c r="M249" s="195"/>
      <c r="N249" s="196"/>
      <c r="O249" s="76"/>
      <c r="P249" s="76"/>
      <c r="Q249" s="76"/>
      <c r="R249" s="76"/>
      <c r="S249" s="76"/>
      <c r="T249" s="77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8" t="s">
        <v>167</v>
      </c>
      <c r="AU249" s="18" t="s">
        <v>91</v>
      </c>
    </row>
    <row r="250" s="2" customFormat="1" ht="24.15" customHeight="1">
      <c r="A250" s="37"/>
      <c r="B250" s="178"/>
      <c r="C250" s="179" t="s">
        <v>701</v>
      </c>
      <c r="D250" s="179" t="s">
        <v>162</v>
      </c>
      <c r="E250" s="180" t="s">
        <v>2564</v>
      </c>
      <c r="F250" s="181" t="s">
        <v>2565</v>
      </c>
      <c r="G250" s="182" t="s">
        <v>295</v>
      </c>
      <c r="H250" s="183">
        <v>2</v>
      </c>
      <c r="I250" s="184"/>
      <c r="J250" s="185">
        <f>ROUND(I250*H250,2)</f>
        <v>0</v>
      </c>
      <c r="K250" s="181" t="s">
        <v>245</v>
      </c>
      <c r="L250" s="38"/>
      <c r="M250" s="186" t="s">
        <v>1</v>
      </c>
      <c r="N250" s="187" t="s">
        <v>47</v>
      </c>
      <c r="O250" s="76"/>
      <c r="P250" s="188">
        <f>O250*H250</f>
        <v>0</v>
      </c>
      <c r="Q250" s="188">
        <v>0</v>
      </c>
      <c r="R250" s="188">
        <f>Q250*H250</f>
        <v>0</v>
      </c>
      <c r="S250" s="188">
        <v>0</v>
      </c>
      <c r="T250" s="189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90" t="s">
        <v>296</v>
      </c>
      <c r="AT250" s="190" t="s">
        <v>162</v>
      </c>
      <c r="AU250" s="190" t="s">
        <v>91</v>
      </c>
      <c r="AY250" s="18" t="s">
        <v>160</v>
      </c>
      <c r="BE250" s="191">
        <f>IF(N250="základní",J250,0)</f>
        <v>0</v>
      </c>
      <c r="BF250" s="191">
        <f>IF(N250="snížená",J250,0)</f>
        <v>0</v>
      </c>
      <c r="BG250" s="191">
        <f>IF(N250="zákl. přenesená",J250,0)</f>
        <v>0</v>
      </c>
      <c r="BH250" s="191">
        <f>IF(N250="sníž. přenesená",J250,0)</f>
        <v>0</v>
      </c>
      <c r="BI250" s="191">
        <f>IF(N250="nulová",J250,0)</f>
        <v>0</v>
      </c>
      <c r="BJ250" s="18" t="s">
        <v>89</v>
      </c>
      <c r="BK250" s="191">
        <f>ROUND(I250*H250,2)</f>
        <v>0</v>
      </c>
      <c r="BL250" s="18" t="s">
        <v>296</v>
      </c>
      <c r="BM250" s="190" t="s">
        <v>2566</v>
      </c>
    </row>
    <row r="251" s="2" customFormat="1">
      <c r="A251" s="37"/>
      <c r="B251" s="38"/>
      <c r="C251" s="37"/>
      <c r="D251" s="192" t="s">
        <v>167</v>
      </c>
      <c r="E251" s="37"/>
      <c r="F251" s="193" t="s">
        <v>2567</v>
      </c>
      <c r="G251" s="37"/>
      <c r="H251" s="37"/>
      <c r="I251" s="194"/>
      <c r="J251" s="37"/>
      <c r="K251" s="37"/>
      <c r="L251" s="38"/>
      <c r="M251" s="195"/>
      <c r="N251" s="196"/>
      <c r="O251" s="76"/>
      <c r="P251" s="76"/>
      <c r="Q251" s="76"/>
      <c r="R251" s="76"/>
      <c r="S251" s="76"/>
      <c r="T251" s="77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8" t="s">
        <v>167</v>
      </c>
      <c r="AU251" s="18" t="s">
        <v>91</v>
      </c>
    </row>
    <row r="252" s="2" customFormat="1" ht="24.15" customHeight="1">
      <c r="A252" s="37"/>
      <c r="B252" s="178"/>
      <c r="C252" s="227" t="s">
        <v>712</v>
      </c>
      <c r="D252" s="227" t="s">
        <v>549</v>
      </c>
      <c r="E252" s="228" t="s">
        <v>2568</v>
      </c>
      <c r="F252" s="229" t="s">
        <v>2569</v>
      </c>
      <c r="G252" s="230" t="s">
        <v>295</v>
      </c>
      <c r="H252" s="231">
        <v>2</v>
      </c>
      <c r="I252" s="232"/>
      <c r="J252" s="233">
        <f>ROUND(I252*H252,2)</f>
        <v>0</v>
      </c>
      <c r="K252" s="229" t="s">
        <v>1</v>
      </c>
      <c r="L252" s="234"/>
      <c r="M252" s="235" t="s">
        <v>1</v>
      </c>
      <c r="N252" s="236" t="s">
        <v>47</v>
      </c>
      <c r="O252" s="76"/>
      <c r="P252" s="188">
        <f>O252*H252</f>
        <v>0</v>
      </c>
      <c r="Q252" s="188">
        <v>0</v>
      </c>
      <c r="R252" s="188">
        <f>Q252*H252</f>
        <v>0</v>
      </c>
      <c r="S252" s="188">
        <v>0</v>
      </c>
      <c r="T252" s="189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190" t="s">
        <v>586</v>
      </c>
      <c r="AT252" s="190" t="s">
        <v>549</v>
      </c>
      <c r="AU252" s="190" t="s">
        <v>91</v>
      </c>
      <c r="AY252" s="18" t="s">
        <v>160</v>
      </c>
      <c r="BE252" s="191">
        <f>IF(N252="základní",J252,0)</f>
        <v>0</v>
      </c>
      <c r="BF252" s="191">
        <f>IF(N252="snížená",J252,0)</f>
        <v>0</v>
      </c>
      <c r="BG252" s="191">
        <f>IF(N252="zákl. přenesená",J252,0)</f>
        <v>0</v>
      </c>
      <c r="BH252" s="191">
        <f>IF(N252="sníž. přenesená",J252,0)</f>
        <v>0</v>
      </c>
      <c r="BI252" s="191">
        <f>IF(N252="nulová",J252,0)</f>
        <v>0</v>
      </c>
      <c r="BJ252" s="18" t="s">
        <v>89</v>
      </c>
      <c r="BK252" s="191">
        <f>ROUND(I252*H252,2)</f>
        <v>0</v>
      </c>
      <c r="BL252" s="18" t="s">
        <v>296</v>
      </c>
      <c r="BM252" s="190" t="s">
        <v>2570</v>
      </c>
    </row>
    <row r="253" s="2" customFormat="1" ht="24.15" customHeight="1">
      <c r="A253" s="37"/>
      <c r="B253" s="178"/>
      <c r="C253" s="179" t="s">
        <v>717</v>
      </c>
      <c r="D253" s="179" t="s">
        <v>162</v>
      </c>
      <c r="E253" s="180" t="s">
        <v>2571</v>
      </c>
      <c r="F253" s="181" t="s">
        <v>2572</v>
      </c>
      <c r="G253" s="182" t="s">
        <v>295</v>
      </c>
      <c r="H253" s="183">
        <v>1</v>
      </c>
      <c r="I253" s="184"/>
      <c r="J253" s="185">
        <f>ROUND(I253*H253,2)</f>
        <v>0</v>
      </c>
      <c r="K253" s="181" t="s">
        <v>245</v>
      </c>
      <c r="L253" s="38"/>
      <c r="M253" s="186" t="s">
        <v>1</v>
      </c>
      <c r="N253" s="187" t="s">
        <v>47</v>
      </c>
      <c r="O253" s="76"/>
      <c r="P253" s="188">
        <f>O253*H253</f>
        <v>0</v>
      </c>
      <c r="Q253" s="188">
        <v>0</v>
      </c>
      <c r="R253" s="188">
        <f>Q253*H253</f>
        <v>0</v>
      </c>
      <c r="S253" s="188">
        <v>0</v>
      </c>
      <c r="T253" s="189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90" t="s">
        <v>296</v>
      </c>
      <c r="AT253" s="190" t="s">
        <v>162</v>
      </c>
      <c r="AU253" s="190" t="s">
        <v>91</v>
      </c>
      <c r="AY253" s="18" t="s">
        <v>160</v>
      </c>
      <c r="BE253" s="191">
        <f>IF(N253="základní",J253,0)</f>
        <v>0</v>
      </c>
      <c r="BF253" s="191">
        <f>IF(N253="snížená",J253,0)</f>
        <v>0</v>
      </c>
      <c r="BG253" s="191">
        <f>IF(N253="zákl. přenesená",J253,0)</f>
        <v>0</v>
      </c>
      <c r="BH253" s="191">
        <f>IF(N253="sníž. přenesená",J253,0)</f>
        <v>0</v>
      </c>
      <c r="BI253" s="191">
        <f>IF(N253="nulová",J253,0)</f>
        <v>0</v>
      </c>
      <c r="BJ253" s="18" t="s">
        <v>89</v>
      </c>
      <c r="BK253" s="191">
        <f>ROUND(I253*H253,2)</f>
        <v>0</v>
      </c>
      <c r="BL253" s="18" t="s">
        <v>296</v>
      </c>
      <c r="BM253" s="190" t="s">
        <v>2573</v>
      </c>
    </row>
    <row r="254" s="2" customFormat="1">
      <c r="A254" s="37"/>
      <c r="B254" s="38"/>
      <c r="C254" s="37"/>
      <c r="D254" s="192" t="s">
        <v>167</v>
      </c>
      <c r="E254" s="37"/>
      <c r="F254" s="193" t="s">
        <v>2574</v>
      </c>
      <c r="G254" s="37"/>
      <c r="H254" s="37"/>
      <c r="I254" s="194"/>
      <c r="J254" s="37"/>
      <c r="K254" s="37"/>
      <c r="L254" s="38"/>
      <c r="M254" s="195"/>
      <c r="N254" s="196"/>
      <c r="O254" s="76"/>
      <c r="P254" s="76"/>
      <c r="Q254" s="76"/>
      <c r="R254" s="76"/>
      <c r="S254" s="76"/>
      <c r="T254" s="77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8" t="s">
        <v>167</v>
      </c>
      <c r="AU254" s="18" t="s">
        <v>91</v>
      </c>
    </row>
    <row r="255" s="2" customFormat="1" ht="24.15" customHeight="1">
      <c r="A255" s="37"/>
      <c r="B255" s="178"/>
      <c r="C255" s="227" t="s">
        <v>722</v>
      </c>
      <c r="D255" s="227" t="s">
        <v>549</v>
      </c>
      <c r="E255" s="228" t="s">
        <v>2575</v>
      </c>
      <c r="F255" s="229" t="s">
        <v>2576</v>
      </c>
      <c r="G255" s="230" t="s">
        <v>295</v>
      </c>
      <c r="H255" s="231">
        <v>1</v>
      </c>
      <c r="I255" s="232"/>
      <c r="J255" s="233">
        <f>ROUND(I255*H255,2)</f>
        <v>0</v>
      </c>
      <c r="K255" s="229" t="s">
        <v>245</v>
      </c>
      <c r="L255" s="234"/>
      <c r="M255" s="235" t="s">
        <v>1</v>
      </c>
      <c r="N255" s="236" t="s">
        <v>47</v>
      </c>
      <c r="O255" s="76"/>
      <c r="P255" s="188">
        <f>O255*H255</f>
        <v>0</v>
      </c>
      <c r="Q255" s="188">
        <v>0.00046999999999999999</v>
      </c>
      <c r="R255" s="188">
        <f>Q255*H255</f>
        <v>0.00046999999999999999</v>
      </c>
      <c r="S255" s="188">
        <v>0</v>
      </c>
      <c r="T255" s="189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190" t="s">
        <v>586</v>
      </c>
      <c r="AT255" s="190" t="s">
        <v>549</v>
      </c>
      <c r="AU255" s="190" t="s">
        <v>91</v>
      </c>
      <c r="AY255" s="18" t="s">
        <v>160</v>
      </c>
      <c r="BE255" s="191">
        <f>IF(N255="základní",J255,0)</f>
        <v>0</v>
      </c>
      <c r="BF255" s="191">
        <f>IF(N255="snížená",J255,0)</f>
        <v>0</v>
      </c>
      <c r="BG255" s="191">
        <f>IF(N255="zákl. přenesená",J255,0)</f>
        <v>0</v>
      </c>
      <c r="BH255" s="191">
        <f>IF(N255="sníž. přenesená",J255,0)</f>
        <v>0</v>
      </c>
      <c r="BI255" s="191">
        <f>IF(N255="nulová",J255,0)</f>
        <v>0</v>
      </c>
      <c r="BJ255" s="18" t="s">
        <v>89</v>
      </c>
      <c r="BK255" s="191">
        <f>ROUND(I255*H255,2)</f>
        <v>0</v>
      </c>
      <c r="BL255" s="18" t="s">
        <v>296</v>
      </c>
      <c r="BM255" s="190" t="s">
        <v>2577</v>
      </c>
    </row>
    <row r="256" s="2" customFormat="1">
      <c r="A256" s="37"/>
      <c r="B256" s="38"/>
      <c r="C256" s="37"/>
      <c r="D256" s="192" t="s">
        <v>167</v>
      </c>
      <c r="E256" s="37"/>
      <c r="F256" s="193" t="s">
        <v>2576</v>
      </c>
      <c r="G256" s="37"/>
      <c r="H256" s="37"/>
      <c r="I256" s="194"/>
      <c r="J256" s="37"/>
      <c r="K256" s="37"/>
      <c r="L256" s="38"/>
      <c r="M256" s="195"/>
      <c r="N256" s="196"/>
      <c r="O256" s="76"/>
      <c r="P256" s="76"/>
      <c r="Q256" s="76"/>
      <c r="R256" s="76"/>
      <c r="S256" s="76"/>
      <c r="T256" s="77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8" t="s">
        <v>167</v>
      </c>
      <c r="AU256" s="18" t="s">
        <v>91</v>
      </c>
    </row>
    <row r="257" s="2" customFormat="1" ht="33" customHeight="1">
      <c r="A257" s="37"/>
      <c r="B257" s="178"/>
      <c r="C257" s="179" t="s">
        <v>726</v>
      </c>
      <c r="D257" s="179" t="s">
        <v>162</v>
      </c>
      <c r="E257" s="180" t="s">
        <v>2578</v>
      </c>
      <c r="F257" s="181" t="s">
        <v>2579</v>
      </c>
      <c r="G257" s="182" t="s">
        <v>295</v>
      </c>
      <c r="H257" s="183">
        <v>1</v>
      </c>
      <c r="I257" s="184"/>
      <c r="J257" s="185">
        <f>ROUND(I257*H257,2)</f>
        <v>0</v>
      </c>
      <c r="K257" s="181" t="s">
        <v>245</v>
      </c>
      <c r="L257" s="38"/>
      <c r="M257" s="186" t="s">
        <v>1</v>
      </c>
      <c r="N257" s="187" t="s">
        <v>47</v>
      </c>
      <c r="O257" s="76"/>
      <c r="P257" s="188">
        <f>O257*H257</f>
        <v>0</v>
      </c>
      <c r="Q257" s="188">
        <v>0</v>
      </c>
      <c r="R257" s="188">
        <f>Q257*H257</f>
        <v>0</v>
      </c>
      <c r="S257" s="188">
        <v>0</v>
      </c>
      <c r="T257" s="189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90" t="s">
        <v>296</v>
      </c>
      <c r="AT257" s="190" t="s">
        <v>162</v>
      </c>
      <c r="AU257" s="190" t="s">
        <v>91</v>
      </c>
      <c r="AY257" s="18" t="s">
        <v>160</v>
      </c>
      <c r="BE257" s="191">
        <f>IF(N257="základní",J257,0)</f>
        <v>0</v>
      </c>
      <c r="BF257" s="191">
        <f>IF(N257="snížená",J257,0)</f>
        <v>0</v>
      </c>
      <c r="BG257" s="191">
        <f>IF(N257="zákl. přenesená",J257,0)</f>
        <v>0</v>
      </c>
      <c r="BH257" s="191">
        <f>IF(N257="sníž. přenesená",J257,0)</f>
        <v>0</v>
      </c>
      <c r="BI257" s="191">
        <f>IF(N257="nulová",J257,0)</f>
        <v>0</v>
      </c>
      <c r="BJ257" s="18" t="s">
        <v>89</v>
      </c>
      <c r="BK257" s="191">
        <f>ROUND(I257*H257,2)</f>
        <v>0</v>
      </c>
      <c r="BL257" s="18" t="s">
        <v>296</v>
      </c>
      <c r="BM257" s="190" t="s">
        <v>2580</v>
      </c>
    </row>
    <row r="258" s="2" customFormat="1">
      <c r="A258" s="37"/>
      <c r="B258" s="38"/>
      <c r="C258" s="37"/>
      <c r="D258" s="192" t="s">
        <v>167</v>
      </c>
      <c r="E258" s="37"/>
      <c r="F258" s="193" t="s">
        <v>2581</v>
      </c>
      <c r="G258" s="37"/>
      <c r="H258" s="37"/>
      <c r="I258" s="194"/>
      <c r="J258" s="37"/>
      <c r="K258" s="37"/>
      <c r="L258" s="38"/>
      <c r="M258" s="195"/>
      <c r="N258" s="196"/>
      <c r="O258" s="76"/>
      <c r="P258" s="76"/>
      <c r="Q258" s="76"/>
      <c r="R258" s="76"/>
      <c r="S258" s="76"/>
      <c r="T258" s="77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8" t="s">
        <v>167</v>
      </c>
      <c r="AU258" s="18" t="s">
        <v>91</v>
      </c>
    </row>
    <row r="259" s="2" customFormat="1" ht="16.5" customHeight="1">
      <c r="A259" s="37"/>
      <c r="B259" s="178"/>
      <c r="C259" s="227" t="s">
        <v>730</v>
      </c>
      <c r="D259" s="227" t="s">
        <v>549</v>
      </c>
      <c r="E259" s="228" t="s">
        <v>2582</v>
      </c>
      <c r="F259" s="229" t="s">
        <v>2583</v>
      </c>
      <c r="G259" s="230" t="s">
        <v>295</v>
      </c>
      <c r="H259" s="231">
        <v>1</v>
      </c>
      <c r="I259" s="232"/>
      <c r="J259" s="233">
        <f>ROUND(I259*H259,2)</f>
        <v>0</v>
      </c>
      <c r="K259" s="229" t="s">
        <v>1</v>
      </c>
      <c r="L259" s="234"/>
      <c r="M259" s="235" t="s">
        <v>1</v>
      </c>
      <c r="N259" s="236" t="s">
        <v>47</v>
      </c>
      <c r="O259" s="76"/>
      <c r="P259" s="188">
        <f>O259*H259</f>
        <v>0</v>
      </c>
      <c r="Q259" s="188">
        <v>0.00048000000000000001</v>
      </c>
      <c r="R259" s="188">
        <f>Q259*H259</f>
        <v>0.00048000000000000001</v>
      </c>
      <c r="S259" s="188">
        <v>0</v>
      </c>
      <c r="T259" s="189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190" t="s">
        <v>586</v>
      </c>
      <c r="AT259" s="190" t="s">
        <v>549</v>
      </c>
      <c r="AU259" s="190" t="s">
        <v>91</v>
      </c>
      <c r="AY259" s="18" t="s">
        <v>160</v>
      </c>
      <c r="BE259" s="191">
        <f>IF(N259="základní",J259,0)</f>
        <v>0</v>
      </c>
      <c r="BF259" s="191">
        <f>IF(N259="snížená",J259,0)</f>
        <v>0</v>
      </c>
      <c r="BG259" s="191">
        <f>IF(N259="zákl. přenesená",J259,0)</f>
        <v>0</v>
      </c>
      <c r="BH259" s="191">
        <f>IF(N259="sníž. přenesená",J259,0)</f>
        <v>0</v>
      </c>
      <c r="BI259" s="191">
        <f>IF(N259="nulová",J259,0)</f>
        <v>0</v>
      </c>
      <c r="BJ259" s="18" t="s">
        <v>89</v>
      </c>
      <c r="BK259" s="191">
        <f>ROUND(I259*H259,2)</f>
        <v>0</v>
      </c>
      <c r="BL259" s="18" t="s">
        <v>296</v>
      </c>
      <c r="BM259" s="190" t="s">
        <v>2584</v>
      </c>
    </row>
    <row r="260" s="2" customFormat="1" ht="33" customHeight="1">
      <c r="A260" s="37"/>
      <c r="B260" s="178"/>
      <c r="C260" s="179" t="s">
        <v>737</v>
      </c>
      <c r="D260" s="179" t="s">
        <v>162</v>
      </c>
      <c r="E260" s="180" t="s">
        <v>2585</v>
      </c>
      <c r="F260" s="181" t="s">
        <v>2586</v>
      </c>
      <c r="G260" s="182" t="s">
        <v>295</v>
      </c>
      <c r="H260" s="183">
        <v>5</v>
      </c>
      <c r="I260" s="184"/>
      <c r="J260" s="185">
        <f>ROUND(I260*H260,2)</f>
        <v>0</v>
      </c>
      <c r="K260" s="181" t="s">
        <v>245</v>
      </c>
      <c r="L260" s="38"/>
      <c r="M260" s="186" t="s">
        <v>1</v>
      </c>
      <c r="N260" s="187" t="s">
        <v>47</v>
      </c>
      <c r="O260" s="76"/>
      <c r="P260" s="188">
        <f>O260*H260</f>
        <v>0</v>
      </c>
      <c r="Q260" s="188">
        <v>0</v>
      </c>
      <c r="R260" s="188">
        <f>Q260*H260</f>
        <v>0</v>
      </c>
      <c r="S260" s="188">
        <v>0.001</v>
      </c>
      <c r="T260" s="189">
        <f>S260*H260</f>
        <v>0.0050000000000000001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90" t="s">
        <v>296</v>
      </c>
      <c r="AT260" s="190" t="s">
        <v>162</v>
      </c>
      <c r="AU260" s="190" t="s">
        <v>91</v>
      </c>
      <c r="AY260" s="18" t="s">
        <v>160</v>
      </c>
      <c r="BE260" s="191">
        <f>IF(N260="základní",J260,0)</f>
        <v>0</v>
      </c>
      <c r="BF260" s="191">
        <f>IF(N260="snížená",J260,0)</f>
        <v>0</v>
      </c>
      <c r="BG260" s="191">
        <f>IF(N260="zákl. přenesená",J260,0)</f>
        <v>0</v>
      </c>
      <c r="BH260" s="191">
        <f>IF(N260="sníž. přenesená",J260,0)</f>
        <v>0</v>
      </c>
      <c r="BI260" s="191">
        <f>IF(N260="nulová",J260,0)</f>
        <v>0</v>
      </c>
      <c r="BJ260" s="18" t="s">
        <v>89</v>
      </c>
      <c r="BK260" s="191">
        <f>ROUND(I260*H260,2)</f>
        <v>0</v>
      </c>
      <c r="BL260" s="18" t="s">
        <v>296</v>
      </c>
      <c r="BM260" s="190" t="s">
        <v>2587</v>
      </c>
    </row>
    <row r="261" s="2" customFormat="1">
      <c r="A261" s="37"/>
      <c r="B261" s="38"/>
      <c r="C261" s="37"/>
      <c r="D261" s="192" t="s">
        <v>167</v>
      </c>
      <c r="E261" s="37"/>
      <c r="F261" s="193" t="s">
        <v>2588</v>
      </c>
      <c r="G261" s="37"/>
      <c r="H261" s="37"/>
      <c r="I261" s="194"/>
      <c r="J261" s="37"/>
      <c r="K261" s="37"/>
      <c r="L261" s="38"/>
      <c r="M261" s="195"/>
      <c r="N261" s="196"/>
      <c r="O261" s="76"/>
      <c r="P261" s="76"/>
      <c r="Q261" s="76"/>
      <c r="R261" s="76"/>
      <c r="S261" s="76"/>
      <c r="T261" s="77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8" t="s">
        <v>167</v>
      </c>
      <c r="AU261" s="18" t="s">
        <v>91</v>
      </c>
    </row>
    <row r="262" s="2" customFormat="1" ht="37.8" customHeight="1">
      <c r="A262" s="37"/>
      <c r="B262" s="178"/>
      <c r="C262" s="179" t="s">
        <v>493</v>
      </c>
      <c r="D262" s="179" t="s">
        <v>162</v>
      </c>
      <c r="E262" s="180" t="s">
        <v>2589</v>
      </c>
      <c r="F262" s="181" t="s">
        <v>2590</v>
      </c>
      <c r="G262" s="182" t="s">
        <v>295</v>
      </c>
      <c r="H262" s="183">
        <v>5</v>
      </c>
      <c r="I262" s="184"/>
      <c r="J262" s="185">
        <f>ROUND(I262*H262,2)</f>
        <v>0</v>
      </c>
      <c r="K262" s="181" t="s">
        <v>245</v>
      </c>
      <c r="L262" s="38"/>
      <c r="M262" s="186" t="s">
        <v>1</v>
      </c>
      <c r="N262" s="187" t="s">
        <v>47</v>
      </c>
      <c r="O262" s="76"/>
      <c r="P262" s="188">
        <f>O262*H262</f>
        <v>0</v>
      </c>
      <c r="Q262" s="188">
        <v>0</v>
      </c>
      <c r="R262" s="188">
        <f>Q262*H262</f>
        <v>0</v>
      </c>
      <c r="S262" s="188">
        <v>0.00080000000000000004</v>
      </c>
      <c r="T262" s="189">
        <f>S262*H262</f>
        <v>0.0040000000000000001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90" t="s">
        <v>296</v>
      </c>
      <c r="AT262" s="190" t="s">
        <v>162</v>
      </c>
      <c r="AU262" s="190" t="s">
        <v>91</v>
      </c>
      <c r="AY262" s="18" t="s">
        <v>160</v>
      </c>
      <c r="BE262" s="191">
        <f>IF(N262="základní",J262,0)</f>
        <v>0</v>
      </c>
      <c r="BF262" s="191">
        <f>IF(N262="snížená",J262,0)</f>
        <v>0</v>
      </c>
      <c r="BG262" s="191">
        <f>IF(N262="zákl. přenesená",J262,0)</f>
        <v>0</v>
      </c>
      <c r="BH262" s="191">
        <f>IF(N262="sníž. přenesená",J262,0)</f>
        <v>0</v>
      </c>
      <c r="BI262" s="191">
        <f>IF(N262="nulová",J262,0)</f>
        <v>0</v>
      </c>
      <c r="BJ262" s="18" t="s">
        <v>89</v>
      </c>
      <c r="BK262" s="191">
        <f>ROUND(I262*H262,2)</f>
        <v>0</v>
      </c>
      <c r="BL262" s="18" t="s">
        <v>296</v>
      </c>
      <c r="BM262" s="190" t="s">
        <v>2591</v>
      </c>
    </row>
    <row r="263" s="2" customFormat="1">
      <c r="A263" s="37"/>
      <c r="B263" s="38"/>
      <c r="C263" s="37"/>
      <c r="D263" s="192" t="s">
        <v>167</v>
      </c>
      <c r="E263" s="37"/>
      <c r="F263" s="193" t="s">
        <v>2592</v>
      </c>
      <c r="G263" s="37"/>
      <c r="H263" s="37"/>
      <c r="I263" s="194"/>
      <c r="J263" s="37"/>
      <c r="K263" s="37"/>
      <c r="L263" s="38"/>
      <c r="M263" s="195"/>
      <c r="N263" s="196"/>
      <c r="O263" s="76"/>
      <c r="P263" s="76"/>
      <c r="Q263" s="76"/>
      <c r="R263" s="76"/>
      <c r="S263" s="76"/>
      <c r="T263" s="77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8" t="s">
        <v>167</v>
      </c>
      <c r="AU263" s="18" t="s">
        <v>91</v>
      </c>
    </row>
    <row r="264" s="2" customFormat="1" ht="33" customHeight="1">
      <c r="A264" s="37"/>
      <c r="B264" s="178"/>
      <c r="C264" s="179" t="s">
        <v>749</v>
      </c>
      <c r="D264" s="179" t="s">
        <v>162</v>
      </c>
      <c r="E264" s="180" t="s">
        <v>2593</v>
      </c>
      <c r="F264" s="181" t="s">
        <v>2594</v>
      </c>
      <c r="G264" s="182" t="s">
        <v>295</v>
      </c>
      <c r="H264" s="183">
        <v>4</v>
      </c>
      <c r="I264" s="184"/>
      <c r="J264" s="185">
        <f>ROUND(I264*H264,2)</f>
        <v>0</v>
      </c>
      <c r="K264" s="181" t="s">
        <v>245</v>
      </c>
      <c r="L264" s="38"/>
      <c r="M264" s="186" t="s">
        <v>1</v>
      </c>
      <c r="N264" s="187" t="s">
        <v>47</v>
      </c>
      <c r="O264" s="76"/>
      <c r="P264" s="188">
        <f>O264*H264</f>
        <v>0</v>
      </c>
      <c r="Q264" s="188">
        <v>0</v>
      </c>
      <c r="R264" s="188">
        <f>Q264*H264</f>
        <v>0</v>
      </c>
      <c r="S264" s="188">
        <v>0</v>
      </c>
      <c r="T264" s="189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190" t="s">
        <v>296</v>
      </c>
      <c r="AT264" s="190" t="s">
        <v>162</v>
      </c>
      <c r="AU264" s="190" t="s">
        <v>91</v>
      </c>
      <c r="AY264" s="18" t="s">
        <v>160</v>
      </c>
      <c r="BE264" s="191">
        <f>IF(N264="základní",J264,0)</f>
        <v>0</v>
      </c>
      <c r="BF264" s="191">
        <f>IF(N264="snížená",J264,0)</f>
        <v>0</v>
      </c>
      <c r="BG264" s="191">
        <f>IF(N264="zákl. přenesená",J264,0)</f>
        <v>0</v>
      </c>
      <c r="BH264" s="191">
        <f>IF(N264="sníž. přenesená",J264,0)</f>
        <v>0</v>
      </c>
      <c r="BI264" s="191">
        <f>IF(N264="nulová",J264,0)</f>
        <v>0</v>
      </c>
      <c r="BJ264" s="18" t="s">
        <v>89</v>
      </c>
      <c r="BK264" s="191">
        <f>ROUND(I264*H264,2)</f>
        <v>0</v>
      </c>
      <c r="BL264" s="18" t="s">
        <v>296</v>
      </c>
      <c r="BM264" s="190" t="s">
        <v>2595</v>
      </c>
    </row>
    <row r="265" s="2" customFormat="1">
      <c r="A265" s="37"/>
      <c r="B265" s="38"/>
      <c r="C265" s="37"/>
      <c r="D265" s="192" t="s">
        <v>167</v>
      </c>
      <c r="E265" s="37"/>
      <c r="F265" s="193" t="s">
        <v>2596</v>
      </c>
      <c r="G265" s="37"/>
      <c r="H265" s="37"/>
      <c r="I265" s="194"/>
      <c r="J265" s="37"/>
      <c r="K265" s="37"/>
      <c r="L265" s="38"/>
      <c r="M265" s="195"/>
      <c r="N265" s="196"/>
      <c r="O265" s="76"/>
      <c r="P265" s="76"/>
      <c r="Q265" s="76"/>
      <c r="R265" s="76"/>
      <c r="S265" s="76"/>
      <c r="T265" s="77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8" t="s">
        <v>167</v>
      </c>
      <c r="AU265" s="18" t="s">
        <v>91</v>
      </c>
    </row>
    <row r="266" s="2" customFormat="1" ht="37.8" customHeight="1">
      <c r="A266" s="37"/>
      <c r="B266" s="178"/>
      <c r="C266" s="227" t="s">
        <v>519</v>
      </c>
      <c r="D266" s="227" t="s">
        <v>549</v>
      </c>
      <c r="E266" s="228" t="s">
        <v>2597</v>
      </c>
      <c r="F266" s="229" t="s">
        <v>2598</v>
      </c>
      <c r="G266" s="230" t="s">
        <v>295</v>
      </c>
      <c r="H266" s="231">
        <v>4</v>
      </c>
      <c r="I266" s="232"/>
      <c r="J266" s="233">
        <f>ROUND(I266*H266,2)</f>
        <v>0</v>
      </c>
      <c r="K266" s="229" t="s">
        <v>1</v>
      </c>
      <c r="L266" s="234"/>
      <c r="M266" s="235" t="s">
        <v>1</v>
      </c>
      <c r="N266" s="236" t="s">
        <v>47</v>
      </c>
      <c r="O266" s="76"/>
      <c r="P266" s="188">
        <f>O266*H266</f>
        <v>0</v>
      </c>
      <c r="Q266" s="188">
        <v>0</v>
      </c>
      <c r="R266" s="188">
        <f>Q266*H266</f>
        <v>0</v>
      </c>
      <c r="S266" s="188">
        <v>0</v>
      </c>
      <c r="T266" s="189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190" t="s">
        <v>586</v>
      </c>
      <c r="AT266" s="190" t="s">
        <v>549</v>
      </c>
      <c r="AU266" s="190" t="s">
        <v>91</v>
      </c>
      <c r="AY266" s="18" t="s">
        <v>160</v>
      </c>
      <c r="BE266" s="191">
        <f>IF(N266="základní",J266,0)</f>
        <v>0</v>
      </c>
      <c r="BF266" s="191">
        <f>IF(N266="snížená",J266,0)</f>
        <v>0</v>
      </c>
      <c r="BG266" s="191">
        <f>IF(N266="zákl. přenesená",J266,0)</f>
        <v>0</v>
      </c>
      <c r="BH266" s="191">
        <f>IF(N266="sníž. přenesená",J266,0)</f>
        <v>0</v>
      </c>
      <c r="BI266" s="191">
        <f>IF(N266="nulová",J266,0)</f>
        <v>0</v>
      </c>
      <c r="BJ266" s="18" t="s">
        <v>89</v>
      </c>
      <c r="BK266" s="191">
        <f>ROUND(I266*H266,2)</f>
        <v>0</v>
      </c>
      <c r="BL266" s="18" t="s">
        <v>296</v>
      </c>
      <c r="BM266" s="190" t="s">
        <v>2599</v>
      </c>
    </row>
    <row r="267" s="2" customFormat="1" ht="24.15" customHeight="1">
      <c r="A267" s="37"/>
      <c r="B267" s="178"/>
      <c r="C267" s="179" t="s">
        <v>543</v>
      </c>
      <c r="D267" s="179" t="s">
        <v>162</v>
      </c>
      <c r="E267" s="180" t="s">
        <v>2600</v>
      </c>
      <c r="F267" s="181" t="s">
        <v>2601</v>
      </c>
      <c r="G267" s="182" t="s">
        <v>295</v>
      </c>
      <c r="H267" s="183">
        <v>12</v>
      </c>
      <c r="I267" s="184"/>
      <c r="J267" s="185">
        <f>ROUND(I267*H267,2)</f>
        <v>0</v>
      </c>
      <c r="K267" s="181" t="s">
        <v>2385</v>
      </c>
      <c r="L267" s="38"/>
      <c r="M267" s="186" t="s">
        <v>1</v>
      </c>
      <c r="N267" s="187" t="s">
        <v>47</v>
      </c>
      <c r="O267" s="76"/>
      <c r="P267" s="188">
        <f>O267*H267</f>
        <v>0</v>
      </c>
      <c r="Q267" s="188">
        <v>0</v>
      </c>
      <c r="R267" s="188">
        <f>Q267*H267</f>
        <v>0</v>
      </c>
      <c r="S267" s="188">
        <v>0</v>
      </c>
      <c r="T267" s="189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190" t="s">
        <v>296</v>
      </c>
      <c r="AT267" s="190" t="s">
        <v>162</v>
      </c>
      <c r="AU267" s="190" t="s">
        <v>91</v>
      </c>
      <c r="AY267" s="18" t="s">
        <v>160</v>
      </c>
      <c r="BE267" s="191">
        <f>IF(N267="základní",J267,0)</f>
        <v>0</v>
      </c>
      <c r="BF267" s="191">
        <f>IF(N267="snížená",J267,0)</f>
        <v>0</v>
      </c>
      <c r="BG267" s="191">
        <f>IF(N267="zákl. přenesená",J267,0)</f>
        <v>0</v>
      </c>
      <c r="BH267" s="191">
        <f>IF(N267="sníž. přenesená",J267,0)</f>
        <v>0</v>
      </c>
      <c r="BI267" s="191">
        <f>IF(N267="nulová",J267,0)</f>
        <v>0</v>
      </c>
      <c r="BJ267" s="18" t="s">
        <v>89</v>
      </c>
      <c r="BK267" s="191">
        <f>ROUND(I267*H267,2)</f>
        <v>0</v>
      </c>
      <c r="BL267" s="18" t="s">
        <v>296</v>
      </c>
      <c r="BM267" s="190" t="s">
        <v>2602</v>
      </c>
    </row>
    <row r="268" s="2" customFormat="1">
      <c r="A268" s="37"/>
      <c r="B268" s="38"/>
      <c r="C268" s="37"/>
      <c r="D268" s="192" t="s">
        <v>167</v>
      </c>
      <c r="E268" s="37"/>
      <c r="F268" s="193" t="s">
        <v>2603</v>
      </c>
      <c r="G268" s="37"/>
      <c r="H268" s="37"/>
      <c r="I268" s="194"/>
      <c r="J268" s="37"/>
      <c r="K268" s="37"/>
      <c r="L268" s="38"/>
      <c r="M268" s="195"/>
      <c r="N268" s="196"/>
      <c r="O268" s="76"/>
      <c r="P268" s="76"/>
      <c r="Q268" s="76"/>
      <c r="R268" s="76"/>
      <c r="S268" s="76"/>
      <c r="T268" s="77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8" t="s">
        <v>167</v>
      </c>
      <c r="AU268" s="18" t="s">
        <v>91</v>
      </c>
    </row>
    <row r="269" s="2" customFormat="1" ht="24.15" customHeight="1">
      <c r="A269" s="37"/>
      <c r="B269" s="178"/>
      <c r="C269" s="227" t="s">
        <v>762</v>
      </c>
      <c r="D269" s="227" t="s">
        <v>549</v>
      </c>
      <c r="E269" s="228" t="s">
        <v>2604</v>
      </c>
      <c r="F269" s="229" t="s">
        <v>2605</v>
      </c>
      <c r="G269" s="230" t="s">
        <v>295</v>
      </c>
      <c r="H269" s="231">
        <v>2</v>
      </c>
      <c r="I269" s="232"/>
      <c r="J269" s="233">
        <f>ROUND(I269*H269,2)</f>
        <v>0</v>
      </c>
      <c r="K269" s="229" t="s">
        <v>1</v>
      </c>
      <c r="L269" s="234"/>
      <c r="M269" s="235" t="s">
        <v>1</v>
      </c>
      <c r="N269" s="236" t="s">
        <v>47</v>
      </c>
      <c r="O269" s="76"/>
      <c r="P269" s="188">
        <f>O269*H269</f>
        <v>0</v>
      </c>
      <c r="Q269" s="188">
        <v>0.002</v>
      </c>
      <c r="R269" s="188">
        <f>Q269*H269</f>
        <v>0.0040000000000000001</v>
      </c>
      <c r="S269" s="188">
        <v>0</v>
      </c>
      <c r="T269" s="189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190" t="s">
        <v>586</v>
      </c>
      <c r="AT269" s="190" t="s">
        <v>549</v>
      </c>
      <c r="AU269" s="190" t="s">
        <v>91</v>
      </c>
      <c r="AY269" s="18" t="s">
        <v>160</v>
      </c>
      <c r="BE269" s="191">
        <f>IF(N269="základní",J269,0)</f>
        <v>0</v>
      </c>
      <c r="BF269" s="191">
        <f>IF(N269="snížená",J269,0)</f>
        <v>0</v>
      </c>
      <c r="BG269" s="191">
        <f>IF(N269="zákl. přenesená",J269,0)</f>
        <v>0</v>
      </c>
      <c r="BH269" s="191">
        <f>IF(N269="sníž. přenesená",J269,0)</f>
        <v>0</v>
      </c>
      <c r="BI269" s="191">
        <f>IF(N269="nulová",J269,0)</f>
        <v>0</v>
      </c>
      <c r="BJ269" s="18" t="s">
        <v>89</v>
      </c>
      <c r="BK269" s="191">
        <f>ROUND(I269*H269,2)</f>
        <v>0</v>
      </c>
      <c r="BL269" s="18" t="s">
        <v>296</v>
      </c>
      <c r="BM269" s="190" t="s">
        <v>2606</v>
      </c>
    </row>
    <row r="270" s="2" customFormat="1" ht="37.8" customHeight="1">
      <c r="A270" s="37"/>
      <c r="B270" s="178"/>
      <c r="C270" s="227" t="s">
        <v>767</v>
      </c>
      <c r="D270" s="227" t="s">
        <v>549</v>
      </c>
      <c r="E270" s="228" t="s">
        <v>2607</v>
      </c>
      <c r="F270" s="229" t="s">
        <v>2608</v>
      </c>
      <c r="G270" s="230" t="s">
        <v>295</v>
      </c>
      <c r="H270" s="231">
        <v>2</v>
      </c>
      <c r="I270" s="232"/>
      <c r="J270" s="233">
        <f>ROUND(I270*H270,2)</f>
        <v>0</v>
      </c>
      <c r="K270" s="229" t="s">
        <v>1</v>
      </c>
      <c r="L270" s="234"/>
      <c r="M270" s="235" t="s">
        <v>1</v>
      </c>
      <c r="N270" s="236" t="s">
        <v>47</v>
      </c>
      <c r="O270" s="76"/>
      <c r="P270" s="188">
        <f>O270*H270</f>
        <v>0</v>
      </c>
      <c r="Q270" s="188">
        <v>0.002</v>
      </c>
      <c r="R270" s="188">
        <f>Q270*H270</f>
        <v>0.0040000000000000001</v>
      </c>
      <c r="S270" s="188">
        <v>0</v>
      </c>
      <c r="T270" s="189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90" t="s">
        <v>586</v>
      </c>
      <c r="AT270" s="190" t="s">
        <v>549</v>
      </c>
      <c r="AU270" s="190" t="s">
        <v>91</v>
      </c>
      <c r="AY270" s="18" t="s">
        <v>160</v>
      </c>
      <c r="BE270" s="191">
        <f>IF(N270="základní",J270,0)</f>
        <v>0</v>
      </c>
      <c r="BF270" s="191">
        <f>IF(N270="snížená",J270,0)</f>
        <v>0</v>
      </c>
      <c r="BG270" s="191">
        <f>IF(N270="zákl. přenesená",J270,0)</f>
        <v>0</v>
      </c>
      <c r="BH270" s="191">
        <f>IF(N270="sníž. přenesená",J270,0)</f>
        <v>0</v>
      </c>
      <c r="BI270" s="191">
        <f>IF(N270="nulová",J270,0)</f>
        <v>0</v>
      </c>
      <c r="BJ270" s="18" t="s">
        <v>89</v>
      </c>
      <c r="BK270" s="191">
        <f>ROUND(I270*H270,2)</f>
        <v>0</v>
      </c>
      <c r="BL270" s="18" t="s">
        <v>296</v>
      </c>
      <c r="BM270" s="190" t="s">
        <v>2609</v>
      </c>
    </row>
    <row r="271" s="2" customFormat="1" ht="24.15" customHeight="1">
      <c r="A271" s="37"/>
      <c r="B271" s="178"/>
      <c r="C271" s="227" t="s">
        <v>774</v>
      </c>
      <c r="D271" s="227" t="s">
        <v>549</v>
      </c>
      <c r="E271" s="228" t="s">
        <v>2610</v>
      </c>
      <c r="F271" s="229" t="s">
        <v>2611</v>
      </c>
      <c r="G271" s="230" t="s">
        <v>295</v>
      </c>
      <c r="H271" s="231">
        <v>6</v>
      </c>
      <c r="I271" s="232"/>
      <c r="J271" s="233">
        <f>ROUND(I271*H271,2)</f>
        <v>0</v>
      </c>
      <c r="K271" s="229" t="s">
        <v>1</v>
      </c>
      <c r="L271" s="234"/>
      <c r="M271" s="235" t="s">
        <v>1</v>
      </c>
      <c r="N271" s="236" t="s">
        <v>47</v>
      </c>
      <c r="O271" s="76"/>
      <c r="P271" s="188">
        <f>O271*H271</f>
        <v>0</v>
      </c>
      <c r="Q271" s="188">
        <v>0</v>
      </c>
      <c r="R271" s="188">
        <f>Q271*H271</f>
        <v>0</v>
      </c>
      <c r="S271" s="188">
        <v>0</v>
      </c>
      <c r="T271" s="189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190" t="s">
        <v>586</v>
      </c>
      <c r="AT271" s="190" t="s">
        <v>549</v>
      </c>
      <c r="AU271" s="190" t="s">
        <v>91</v>
      </c>
      <c r="AY271" s="18" t="s">
        <v>160</v>
      </c>
      <c r="BE271" s="191">
        <f>IF(N271="základní",J271,0)</f>
        <v>0</v>
      </c>
      <c r="BF271" s="191">
        <f>IF(N271="snížená",J271,0)</f>
        <v>0</v>
      </c>
      <c r="BG271" s="191">
        <f>IF(N271="zákl. přenesená",J271,0)</f>
        <v>0</v>
      </c>
      <c r="BH271" s="191">
        <f>IF(N271="sníž. přenesená",J271,0)</f>
        <v>0</v>
      </c>
      <c r="BI271" s="191">
        <f>IF(N271="nulová",J271,0)</f>
        <v>0</v>
      </c>
      <c r="BJ271" s="18" t="s">
        <v>89</v>
      </c>
      <c r="BK271" s="191">
        <f>ROUND(I271*H271,2)</f>
        <v>0</v>
      </c>
      <c r="BL271" s="18" t="s">
        <v>296</v>
      </c>
      <c r="BM271" s="190" t="s">
        <v>2612</v>
      </c>
    </row>
    <row r="272" s="2" customFormat="1" ht="33" customHeight="1">
      <c r="A272" s="37"/>
      <c r="B272" s="178"/>
      <c r="C272" s="227" t="s">
        <v>779</v>
      </c>
      <c r="D272" s="227" t="s">
        <v>549</v>
      </c>
      <c r="E272" s="228" t="s">
        <v>2613</v>
      </c>
      <c r="F272" s="229" t="s">
        <v>2614</v>
      </c>
      <c r="G272" s="230" t="s">
        <v>295</v>
      </c>
      <c r="H272" s="231">
        <v>2</v>
      </c>
      <c r="I272" s="232"/>
      <c r="J272" s="233">
        <f>ROUND(I272*H272,2)</f>
        <v>0</v>
      </c>
      <c r="K272" s="229" t="s">
        <v>1</v>
      </c>
      <c r="L272" s="234"/>
      <c r="M272" s="235" t="s">
        <v>1</v>
      </c>
      <c r="N272" s="236" t="s">
        <v>47</v>
      </c>
      <c r="O272" s="76"/>
      <c r="P272" s="188">
        <f>O272*H272</f>
        <v>0</v>
      </c>
      <c r="Q272" s="188">
        <v>0</v>
      </c>
      <c r="R272" s="188">
        <f>Q272*H272</f>
        <v>0</v>
      </c>
      <c r="S272" s="188">
        <v>0</v>
      </c>
      <c r="T272" s="189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190" t="s">
        <v>586</v>
      </c>
      <c r="AT272" s="190" t="s">
        <v>549</v>
      </c>
      <c r="AU272" s="190" t="s">
        <v>91</v>
      </c>
      <c r="AY272" s="18" t="s">
        <v>160</v>
      </c>
      <c r="BE272" s="191">
        <f>IF(N272="základní",J272,0)</f>
        <v>0</v>
      </c>
      <c r="BF272" s="191">
        <f>IF(N272="snížená",J272,0)</f>
        <v>0</v>
      </c>
      <c r="BG272" s="191">
        <f>IF(N272="zákl. přenesená",J272,0)</f>
        <v>0</v>
      </c>
      <c r="BH272" s="191">
        <f>IF(N272="sníž. přenesená",J272,0)</f>
        <v>0</v>
      </c>
      <c r="BI272" s="191">
        <f>IF(N272="nulová",J272,0)</f>
        <v>0</v>
      </c>
      <c r="BJ272" s="18" t="s">
        <v>89</v>
      </c>
      <c r="BK272" s="191">
        <f>ROUND(I272*H272,2)</f>
        <v>0</v>
      </c>
      <c r="BL272" s="18" t="s">
        <v>296</v>
      </c>
      <c r="BM272" s="190" t="s">
        <v>2615</v>
      </c>
    </row>
    <row r="273" s="2" customFormat="1" ht="24.15" customHeight="1">
      <c r="A273" s="37"/>
      <c r="B273" s="178"/>
      <c r="C273" s="179" t="s">
        <v>786</v>
      </c>
      <c r="D273" s="179" t="s">
        <v>162</v>
      </c>
      <c r="E273" s="180" t="s">
        <v>2616</v>
      </c>
      <c r="F273" s="181" t="s">
        <v>2617</v>
      </c>
      <c r="G273" s="182" t="s">
        <v>295</v>
      </c>
      <c r="H273" s="183">
        <v>1</v>
      </c>
      <c r="I273" s="184"/>
      <c r="J273" s="185">
        <f>ROUND(I273*H273,2)</f>
        <v>0</v>
      </c>
      <c r="K273" s="181" t="s">
        <v>2385</v>
      </c>
      <c r="L273" s="38"/>
      <c r="M273" s="186" t="s">
        <v>1</v>
      </c>
      <c r="N273" s="187" t="s">
        <v>47</v>
      </c>
      <c r="O273" s="76"/>
      <c r="P273" s="188">
        <f>O273*H273</f>
        <v>0</v>
      </c>
      <c r="Q273" s="188">
        <v>0</v>
      </c>
      <c r="R273" s="188">
        <f>Q273*H273</f>
        <v>0</v>
      </c>
      <c r="S273" s="188">
        <v>0</v>
      </c>
      <c r="T273" s="189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190" t="s">
        <v>296</v>
      </c>
      <c r="AT273" s="190" t="s">
        <v>162</v>
      </c>
      <c r="AU273" s="190" t="s">
        <v>91</v>
      </c>
      <c r="AY273" s="18" t="s">
        <v>160</v>
      </c>
      <c r="BE273" s="191">
        <f>IF(N273="základní",J273,0)</f>
        <v>0</v>
      </c>
      <c r="BF273" s="191">
        <f>IF(N273="snížená",J273,0)</f>
        <v>0</v>
      </c>
      <c r="BG273" s="191">
        <f>IF(N273="zákl. přenesená",J273,0)</f>
        <v>0</v>
      </c>
      <c r="BH273" s="191">
        <f>IF(N273="sníž. přenesená",J273,0)</f>
        <v>0</v>
      </c>
      <c r="BI273" s="191">
        <f>IF(N273="nulová",J273,0)</f>
        <v>0</v>
      </c>
      <c r="BJ273" s="18" t="s">
        <v>89</v>
      </c>
      <c r="BK273" s="191">
        <f>ROUND(I273*H273,2)</f>
        <v>0</v>
      </c>
      <c r="BL273" s="18" t="s">
        <v>296</v>
      </c>
      <c r="BM273" s="190" t="s">
        <v>2618</v>
      </c>
    </row>
    <row r="274" s="2" customFormat="1">
      <c r="A274" s="37"/>
      <c r="B274" s="38"/>
      <c r="C274" s="37"/>
      <c r="D274" s="192" t="s">
        <v>167</v>
      </c>
      <c r="E274" s="37"/>
      <c r="F274" s="193" t="s">
        <v>2619</v>
      </c>
      <c r="G274" s="37"/>
      <c r="H274" s="37"/>
      <c r="I274" s="194"/>
      <c r="J274" s="37"/>
      <c r="K274" s="37"/>
      <c r="L274" s="38"/>
      <c r="M274" s="195"/>
      <c r="N274" s="196"/>
      <c r="O274" s="76"/>
      <c r="P274" s="76"/>
      <c r="Q274" s="76"/>
      <c r="R274" s="76"/>
      <c r="S274" s="76"/>
      <c r="T274" s="77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8" t="s">
        <v>167</v>
      </c>
      <c r="AU274" s="18" t="s">
        <v>91</v>
      </c>
    </row>
    <row r="275" s="2" customFormat="1" ht="16.5" customHeight="1">
      <c r="A275" s="37"/>
      <c r="B275" s="178"/>
      <c r="C275" s="179" t="s">
        <v>1056</v>
      </c>
      <c r="D275" s="179" t="s">
        <v>162</v>
      </c>
      <c r="E275" s="180" t="s">
        <v>2620</v>
      </c>
      <c r="F275" s="181" t="s">
        <v>2621</v>
      </c>
      <c r="G275" s="182" t="s">
        <v>515</v>
      </c>
      <c r="H275" s="183">
        <v>7</v>
      </c>
      <c r="I275" s="184"/>
      <c r="J275" s="185">
        <f>ROUND(I275*H275,2)</f>
        <v>0</v>
      </c>
      <c r="K275" s="181" t="s">
        <v>245</v>
      </c>
      <c r="L275" s="38"/>
      <c r="M275" s="186" t="s">
        <v>1</v>
      </c>
      <c r="N275" s="187" t="s">
        <v>47</v>
      </c>
      <c r="O275" s="76"/>
      <c r="P275" s="188">
        <f>O275*H275</f>
        <v>0</v>
      </c>
      <c r="Q275" s="188">
        <v>0</v>
      </c>
      <c r="R275" s="188">
        <f>Q275*H275</f>
        <v>0</v>
      </c>
      <c r="S275" s="188">
        <v>0</v>
      </c>
      <c r="T275" s="189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190" t="s">
        <v>296</v>
      </c>
      <c r="AT275" s="190" t="s">
        <v>162</v>
      </c>
      <c r="AU275" s="190" t="s">
        <v>91</v>
      </c>
      <c r="AY275" s="18" t="s">
        <v>160</v>
      </c>
      <c r="BE275" s="191">
        <f>IF(N275="základní",J275,0)</f>
        <v>0</v>
      </c>
      <c r="BF275" s="191">
        <f>IF(N275="snížená",J275,0)</f>
        <v>0</v>
      </c>
      <c r="BG275" s="191">
        <f>IF(N275="zákl. přenesená",J275,0)</f>
        <v>0</v>
      </c>
      <c r="BH275" s="191">
        <f>IF(N275="sníž. přenesená",J275,0)</f>
        <v>0</v>
      </c>
      <c r="BI275" s="191">
        <f>IF(N275="nulová",J275,0)</f>
        <v>0</v>
      </c>
      <c r="BJ275" s="18" t="s">
        <v>89</v>
      </c>
      <c r="BK275" s="191">
        <f>ROUND(I275*H275,2)</f>
        <v>0</v>
      </c>
      <c r="BL275" s="18" t="s">
        <v>296</v>
      </c>
      <c r="BM275" s="190" t="s">
        <v>2622</v>
      </c>
    </row>
    <row r="276" s="2" customFormat="1">
      <c r="A276" s="37"/>
      <c r="B276" s="38"/>
      <c r="C276" s="37"/>
      <c r="D276" s="192" t="s">
        <v>167</v>
      </c>
      <c r="E276" s="37"/>
      <c r="F276" s="193" t="s">
        <v>2623</v>
      </c>
      <c r="G276" s="37"/>
      <c r="H276" s="37"/>
      <c r="I276" s="194"/>
      <c r="J276" s="37"/>
      <c r="K276" s="37"/>
      <c r="L276" s="38"/>
      <c r="M276" s="195"/>
      <c r="N276" s="196"/>
      <c r="O276" s="76"/>
      <c r="P276" s="76"/>
      <c r="Q276" s="76"/>
      <c r="R276" s="76"/>
      <c r="S276" s="76"/>
      <c r="T276" s="77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8" t="s">
        <v>167</v>
      </c>
      <c r="AU276" s="18" t="s">
        <v>91</v>
      </c>
    </row>
    <row r="277" s="2" customFormat="1" ht="16.5" customHeight="1">
      <c r="A277" s="37"/>
      <c r="B277" s="178"/>
      <c r="C277" s="227" t="s">
        <v>1060</v>
      </c>
      <c r="D277" s="227" t="s">
        <v>549</v>
      </c>
      <c r="E277" s="228" t="s">
        <v>2624</v>
      </c>
      <c r="F277" s="229" t="s">
        <v>2625</v>
      </c>
      <c r="G277" s="230" t="s">
        <v>515</v>
      </c>
      <c r="H277" s="231">
        <v>7</v>
      </c>
      <c r="I277" s="232"/>
      <c r="J277" s="233">
        <f>ROUND(I277*H277,2)</f>
        <v>0</v>
      </c>
      <c r="K277" s="229" t="s">
        <v>1</v>
      </c>
      <c r="L277" s="234"/>
      <c r="M277" s="235" t="s">
        <v>1</v>
      </c>
      <c r="N277" s="236" t="s">
        <v>47</v>
      </c>
      <c r="O277" s="76"/>
      <c r="P277" s="188">
        <f>O277*H277</f>
        <v>0</v>
      </c>
      <c r="Q277" s="188">
        <v>0</v>
      </c>
      <c r="R277" s="188">
        <f>Q277*H277</f>
        <v>0</v>
      </c>
      <c r="S277" s="188">
        <v>0</v>
      </c>
      <c r="T277" s="189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190" t="s">
        <v>586</v>
      </c>
      <c r="AT277" s="190" t="s">
        <v>549</v>
      </c>
      <c r="AU277" s="190" t="s">
        <v>91</v>
      </c>
      <c r="AY277" s="18" t="s">
        <v>160</v>
      </c>
      <c r="BE277" s="191">
        <f>IF(N277="základní",J277,0)</f>
        <v>0</v>
      </c>
      <c r="BF277" s="191">
        <f>IF(N277="snížená",J277,0)</f>
        <v>0</v>
      </c>
      <c r="BG277" s="191">
        <f>IF(N277="zákl. přenesená",J277,0)</f>
        <v>0</v>
      </c>
      <c r="BH277" s="191">
        <f>IF(N277="sníž. přenesená",J277,0)</f>
        <v>0</v>
      </c>
      <c r="BI277" s="191">
        <f>IF(N277="nulová",J277,0)</f>
        <v>0</v>
      </c>
      <c r="BJ277" s="18" t="s">
        <v>89</v>
      </c>
      <c r="BK277" s="191">
        <f>ROUND(I277*H277,2)</f>
        <v>0</v>
      </c>
      <c r="BL277" s="18" t="s">
        <v>296</v>
      </c>
      <c r="BM277" s="190" t="s">
        <v>2626</v>
      </c>
    </row>
    <row r="278" s="2" customFormat="1" ht="16.5" customHeight="1">
      <c r="A278" s="37"/>
      <c r="B278" s="178"/>
      <c r="C278" s="227" t="s">
        <v>1064</v>
      </c>
      <c r="D278" s="227" t="s">
        <v>549</v>
      </c>
      <c r="E278" s="228" t="s">
        <v>2627</v>
      </c>
      <c r="F278" s="229" t="s">
        <v>2628</v>
      </c>
      <c r="G278" s="230" t="s">
        <v>295</v>
      </c>
      <c r="H278" s="231">
        <v>6</v>
      </c>
      <c r="I278" s="232"/>
      <c r="J278" s="233">
        <f>ROUND(I278*H278,2)</f>
        <v>0</v>
      </c>
      <c r="K278" s="229" t="s">
        <v>1</v>
      </c>
      <c r="L278" s="234"/>
      <c r="M278" s="235" t="s">
        <v>1</v>
      </c>
      <c r="N278" s="236" t="s">
        <v>47</v>
      </c>
      <c r="O278" s="76"/>
      <c r="P278" s="188">
        <f>O278*H278</f>
        <v>0</v>
      </c>
      <c r="Q278" s="188">
        <v>3.0000000000000001E-05</v>
      </c>
      <c r="R278" s="188">
        <f>Q278*H278</f>
        <v>0.00018000000000000001</v>
      </c>
      <c r="S278" s="188">
        <v>0</v>
      </c>
      <c r="T278" s="189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190" t="s">
        <v>586</v>
      </c>
      <c r="AT278" s="190" t="s">
        <v>549</v>
      </c>
      <c r="AU278" s="190" t="s">
        <v>91</v>
      </c>
      <c r="AY278" s="18" t="s">
        <v>160</v>
      </c>
      <c r="BE278" s="191">
        <f>IF(N278="základní",J278,0)</f>
        <v>0</v>
      </c>
      <c r="BF278" s="191">
        <f>IF(N278="snížená",J278,0)</f>
        <v>0</v>
      </c>
      <c r="BG278" s="191">
        <f>IF(N278="zákl. přenesená",J278,0)</f>
        <v>0</v>
      </c>
      <c r="BH278" s="191">
        <f>IF(N278="sníž. přenesená",J278,0)</f>
        <v>0</v>
      </c>
      <c r="BI278" s="191">
        <f>IF(N278="nulová",J278,0)</f>
        <v>0</v>
      </c>
      <c r="BJ278" s="18" t="s">
        <v>89</v>
      </c>
      <c r="BK278" s="191">
        <f>ROUND(I278*H278,2)</f>
        <v>0</v>
      </c>
      <c r="BL278" s="18" t="s">
        <v>296</v>
      </c>
      <c r="BM278" s="190" t="s">
        <v>2629</v>
      </c>
    </row>
    <row r="279" s="13" customFormat="1">
      <c r="A279" s="13"/>
      <c r="B279" s="201"/>
      <c r="C279" s="13"/>
      <c r="D279" s="192" t="s">
        <v>248</v>
      </c>
      <c r="E279" s="202" t="s">
        <v>1</v>
      </c>
      <c r="F279" s="203" t="s">
        <v>187</v>
      </c>
      <c r="G279" s="13"/>
      <c r="H279" s="204">
        <v>6</v>
      </c>
      <c r="I279" s="205"/>
      <c r="J279" s="13"/>
      <c r="K279" s="13"/>
      <c r="L279" s="201"/>
      <c r="M279" s="206"/>
      <c r="N279" s="207"/>
      <c r="O279" s="207"/>
      <c r="P279" s="207"/>
      <c r="Q279" s="207"/>
      <c r="R279" s="207"/>
      <c r="S279" s="207"/>
      <c r="T279" s="20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02" t="s">
        <v>248</v>
      </c>
      <c r="AU279" s="202" t="s">
        <v>91</v>
      </c>
      <c r="AV279" s="13" t="s">
        <v>91</v>
      </c>
      <c r="AW279" s="13" t="s">
        <v>37</v>
      </c>
      <c r="AX279" s="13" t="s">
        <v>89</v>
      </c>
      <c r="AY279" s="202" t="s">
        <v>160</v>
      </c>
    </row>
    <row r="280" s="2" customFormat="1" ht="16.5" customHeight="1">
      <c r="A280" s="37"/>
      <c r="B280" s="178"/>
      <c r="C280" s="227" t="s">
        <v>1068</v>
      </c>
      <c r="D280" s="227" t="s">
        <v>549</v>
      </c>
      <c r="E280" s="228" t="s">
        <v>2630</v>
      </c>
      <c r="F280" s="229" t="s">
        <v>2631</v>
      </c>
      <c r="G280" s="230" t="s">
        <v>295</v>
      </c>
      <c r="H280" s="231">
        <v>3</v>
      </c>
      <c r="I280" s="232"/>
      <c r="J280" s="233">
        <f>ROUND(I280*H280,2)</f>
        <v>0</v>
      </c>
      <c r="K280" s="229" t="s">
        <v>1</v>
      </c>
      <c r="L280" s="234"/>
      <c r="M280" s="235" t="s">
        <v>1</v>
      </c>
      <c r="N280" s="236" t="s">
        <v>47</v>
      </c>
      <c r="O280" s="76"/>
      <c r="P280" s="188">
        <f>O280*H280</f>
        <v>0</v>
      </c>
      <c r="Q280" s="188">
        <v>6.0000000000000002E-05</v>
      </c>
      <c r="R280" s="188">
        <f>Q280*H280</f>
        <v>0.00018000000000000001</v>
      </c>
      <c r="S280" s="188">
        <v>0</v>
      </c>
      <c r="T280" s="189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190" t="s">
        <v>586</v>
      </c>
      <c r="AT280" s="190" t="s">
        <v>549</v>
      </c>
      <c r="AU280" s="190" t="s">
        <v>91</v>
      </c>
      <c r="AY280" s="18" t="s">
        <v>160</v>
      </c>
      <c r="BE280" s="191">
        <f>IF(N280="základní",J280,0)</f>
        <v>0</v>
      </c>
      <c r="BF280" s="191">
        <f>IF(N280="snížená",J280,0)</f>
        <v>0</v>
      </c>
      <c r="BG280" s="191">
        <f>IF(N280="zákl. přenesená",J280,0)</f>
        <v>0</v>
      </c>
      <c r="BH280" s="191">
        <f>IF(N280="sníž. přenesená",J280,0)</f>
        <v>0</v>
      </c>
      <c r="BI280" s="191">
        <f>IF(N280="nulová",J280,0)</f>
        <v>0</v>
      </c>
      <c r="BJ280" s="18" t="s">
        <v>89</v>
      </c>
      <c r="BK280" s="191">
        <f>ROUND(I280*H280,2)</f>
        <v>0</v>
      </c>
      <c r="BL280" s="18" t="s">
        <v>296</v>
      </c>
      <c r="BM280" s="190" t="s">
        <v>2632</v>
      </c>
    </row>
    <row r="281" s="13" customFormat="1">
      <c r="A281" s="13"/>
      <c r="B281" s="201"/>
      <c r="C281" s="13"/>
      <c r="D281" s="192" t="s">
        <v>248</v>
      </c>
      <c r="E281" s="202" t="s">
        <v>1</v>
      </c>
      <c r="F281" s="203" t="s">
        <v>173</v>
      </c>
      <c r="G281" s="13"/>
      <c r="H281" s="204">
        <v>3</v>
      </c>
      <c r="I281" s="205"/>
      <c r="J281" s="13"/>
      <c r="K281" s="13"/>
      <c r="L281" s="201"/>
      <c r="M281" s="206"/>
      <c r="N281" s="207"/>
      <c r="O281" s="207"/>
      <c r="P281" s="207"/>
      <c r="Q281" s="207"/>
      <c r="R281" s="207"/>
      <c r="S281" s="207"/>
      <c r="T281" s="20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02" t="s">
        <v>248</v>
      </c>
      <c r="AU281" s="202" t="s">
        <v>91</v>
      </c>
      <c r="AV281" s="13" t="s">
        <v>91</v>
      </c>
      <c r="AW281" s="13" t="s">
        <v>37</v>
      </c>
      <c r="AX281" s="13" t="s">
        <v>89</v>
      </c>
      <c r="AY281" s="202" t="s">
        <v>160</v>
      </c>
    </row>
    <row r="282" s="2" customFormat="1" ht="16.5" customHeight="1">
      <c r="A282" s="37"/>
      <c r="B282" s="178"/>
      <c r="C282" s="227" t="s">
        <v>1072</v>
      </c>
      <c r="D282" s="227" t="s">
        <v>549</v>
      </c>
      <c r="E282" s="228" t="s">
        <v>2633</v>
      </c>
      <c r="F282" s="229" t="s">
        <v>2634</v>
      </c>
      <c r="G282" s="230" t="s">
        <v>295</v>
      </c>
      <c r="H282" s="231">
        <v>6</v>
      </c>
      <c r="I282" s="232"/>
      <c r="J282" s="233">
        <f>ROUND(I282*H282,2)</f>
        <v>0</v>
      </c>
      <c r="K282" s="229" t="s">
        <v>1</v>
      </c>
      <c r="L282" s="234"/>
      <c r="M282" s="235" t="s">
        <v>1</v>
      </c>
      <c r="N282" s="236" t="s">
        <v>47</v>
      </c>
      <c r="O282" s="76"/>
      <c r="P282" s="188">
        <f>O282*H282</f>
        <v>0</v>
      </c>
      <c r="Q282" s="188">
        <v>0</v>
      </c>
      <c r="R282" s="188">
        <f>Q282*H282</f>
        <v>0</v>
      </c>
      <c r="S282" s="188">
        <v>0</v>
      </c>
      <c r="T282" s="189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190" t="s">
        <v>586</v>
      </c>
      <c r="AT282" s="190" t="s">
        <v>549</v>
      </c>
      <c r="AU282" s="190" t="s">
        <v>91</v>
      </c>
      <c r="AY282" s="18" t="s">
        <v>160</v>
      </c>
      <c r="BE282" s="191">
        <f>IF(N282="základní",J282,0)</f>
        <v>0</v>
      </c>
      <c r="BF282" s="191">
        <f>IF(N282="snížená",J282,0)</f>
        <v>0</v>
      </c>
      <c r="BG282" s="191">
        <f>IF(N282="zákl. přenesená",J282,0)</f>
        <v>0</v>
      </c>
      <c r="BH282" s="191">
        <f>IF(N282="sníž. přenesená",J282,0)</f>
        <v>0</v>
      </c>
      <c r="BI282" s="191">
        <f>IF(N282="nulová",J282,0)</f>
        <v>0</v>
      </c>
      <c r="BJ282" s="18" t="s">
        <v>89</v>
      </c>
      <c r="BK282" s="191">
        <f>ROUND(I282*H282,2)</f>
        <v>0</v>
      </c>
      <c r="BL282" s="18" t="s">
        <v>296</v>
      </c>
      <c r="BM282" s="190" t="s">
        <v>2635</v>
      </c>
    </row>
    <row r="283" s="2" customFormat="1" ht="16.5" customHeight="1">
      <c r="A283" s="37"/>
      <c r="B283" s="178"/>
      <c r="C283" s="227" t="s">
        <v>1076</v>
      </c>
      <c r="D283" s="227" t="s">
        <v>549</v>
      </c>
      <c r="E283" s="228" t="s">
        <v>2636</v>
      </c>
      <c r="F283" s="229" t="s">
        <v>2637</v>
      </c>
      <c r="G283" s="230" t="s">
        <v>295</v>
      </c>
      <c r="H283" s="231">
        <v>6</v>
      </c>
      <c r="I283" s="232"/>
      <c r="J283" s="233">
        <f>ROUND(I283*H283,2)</f>
        <v>0</v>
      </c>
      <c r="K283" s="229" t="s">
        <v>1</v>
      </c>
      <c r="L283" s="234"/>
      <c r="M283" s="235" t="s">
        <v>1</v>
      </c>
      <c r="N283" s="236" t="s">
        <v>47</v>
      </c>
      <c r="O283" s="76"/>
      <c r="P283" s="188">
        <f>O283*H283</f>
        <v>0</v>
      </c>
      <c r="Q283" s="188">
        <v>0.00020000000000000001</v>
      </c>
      <c r="R283" s="188">
        <f>Q283*H283</f>
        <v>0.0012000000000000001</v>
      </c>
      <c r="S283" s="188">
        <v>0</v>
      </c>
      <c r="T283" s="189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190" t="s">
        <v>586</v>
      </c>
      <c r="AT283" s="190" t="s">
        <v>549</v>
      </c>
      <c r="AU283" s="190" t="s">
        <v>91</v>
      </c>
      <c r="AY283" s="18" t="s">
        <v>160</v>
      </c>
      <c r="BE283" s="191">
        <f>IF(N283="základní",J283,0)</f>
        <v>0</v>
      </c>
      <c r="BF283" s="191">
        <f>IF(N283="snížená",J283,0)</f>
        <v>0</v>
      </c>
      <c r="BG283" s="191">
        <f>IF(N283="zákl. přenesená",J283,0)</f>
        <v>0</v>
      </c>
      <c r="BH283" s="191">
        <f>IF(N283="sníž. přenesená",J283,0)</f>
        <v>0</v>
      </c>
      <c r="BI283" s="191">
        <f>IF(N283="nulová",J283,0)</f>
        <v>0</v>
      </c>
      <c r="BJ283" s="18" t="s">
        <v>89</v>
      </c>
      <c r="BK283" s="191">
        <f>ROUND(I283*H283,2)</f>
        <v>0</v>
      </c>
      <c r="BL283" s="18" t="s">
        <v>296</v>
      </c>
      <c r="BM283" s="190" t="s">
        <v>2638</v>
      </c>
    </row>
    <row r="284" s="13" customFormat="1">
      <c r="A284" s="13"/>
      <c r="B284" s="201"/>
      <c r="C284" s="13"/>
      <c r="D284" s="192" t="s">
        <v>248</v>
      </c>
      <c r="E284" s="202" t="s">
        <v>1</v>
      </c>
      <c r="F284" s="203" t="s">
        <v>187</v>
      </c>
      <c r="G284" s="13"/>
      <c r="H284" s="204">
        <v>6</v>
      </c>
      <c r="I284" s="205"/>
      <c r="J284" s="13"/>
      <c r="K284" s="13"/>
      <c r="L284" s="201"/>
      <c r="M284" s="206"/>
      <c r="N284" s="207"/>
      <c r="O284" s="207"/>
      <c r="P284" s="207"/>
      <c r="Q284" s="207"/>
      <c r="R284" s="207"/>
      <c r="S284" s="207"/>
      <c r="T284" s="20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02" t="s">
        <v>248</v>
      </c>
      <c r="AU284" s="202" t="s">
        <v>91</v>
      </c>
      <c r="AV284" s="13" t="s">
        <v>91</v>
      </c>
      <c r="AW284" s="13" t="s">
        <v>37</v>
      </c>
      <c r="AX284" s="13" t="s">
        <v>89</v>
      </c>
      <c r="AY284" s="202" t="s">
        <v>160</v>
      </c>
    </row>
    <row r="285" s="2" customFormat="1" ht="33" customHeight="1">
      <c r="A285" s="37"/>
      <c r="B285" s="178"/>
      <c r="C285" s="179" t="s">
        <v>1081</v>
      </c>
      <c r="D285" s="179" t="s">
        <v>162</v>
      </c>
      <c r="E285" s="180" t="s">
        <v>2639</v>
      </c>
      <c r="F285" s="181" t="s">
        <v>2640</v>
      </c>
      <c r="G285" s="182" t="s">
        <v>295</v>
      </c>
      <c r="H285" s="183">
        <v>7</v>
      </c>
      <c r="I285" s="184"/>
      <c r="J285" s="185">
        <f>ROUND(I285*H285,2)</f>
        <v>0</v>
      </c>
      <c r="K285" s="181" t="s">
        <v>245</v>
      </c>
      <c r="L285" s="38"/>
      <c r="M285" s="186" t="s">
        <v>1</v>
      </c>
      <c r="N285" s="187" t="s">
        <v>47</v>
      </c>
      <c r="O285" s="76"/>
      <c r="P285" s="188">
        <f>O285*H285</f>
        <v>0</v>
      </c>
      <c r="Q285" s="188">
        <v>5.0000000000000002E-05</v>
      </c>
      <c r="R285" s="188">
        <f>Q285*H285</f>
        <v>0.00035</v>
      </c>
      <c r="S285" s="188">
        <v>0</v>
      </c>
      <c r="T285" s="189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190" t="s">
        <v>296</v>
      </c>
      <c r="AT285" s="190" t="s">
        <v>162</v>
      </c>
      <c r="AU285" s="190" t="s">
        <v>91</v>
      </c>
      <c r="AY285" s="18" t="s">
        <v>160</v>
      </c>
      <c r="BE285" s="191">
        <f>IF(N285="základní",J285,0)</f>
        <v>0</v>
      </c>
      <c r="BF285" s="191">
        <f>IF(N285="snížená",J285,0)</f>
        <v>0</v>
      </c>
      <c r="BG285" s="191">
        <f>IF(N285="zákl. přenesená",J285,0)</f>
        <v>0</v>
      </c>
      <c r="BH285" s="191">
        <f>IF(N285="sníž. přenesená",J285,0)</f>
        <v>0</v>
      </c>
      <c r="BI285" s="191">
        <f>IF(N285="nulová",J285,0)</f>
        <v>0</v>
      </c>
      <c r="BJ285" s="18" t="s">
        <v>89</v>
      </c>
      <c r="BK285" s="191">
        <f>ROUND(I285*H285,2)</f>
        <v>0</v>
      </c>
      <c r="BL285" s="18" t="s">
        <v>296</v>
      </c>
      <c r="BM285" s="190" t="s">
        <v>2641</v>
      </c>
    </row>
    <row r="286" s="2" customFormat="1">
      <c r="A286" s="37"/>
      <c r="B286" s="38"/>
      <c r="C286" s="37"/>
      <c r="D286" s="192" t="s">
        <v>167</v>
      </c>
      <c r="E286" s="37"/>
      <c r="F286" s="193" t="s">
        <v>2642</v>
      </c>
      <c r="G286" s="37"/>
      <c r="H286" s="37"/>
      <c r="I286" s="194"/>
      <c r="J286" s="37"/>
      <c r="K286" s="37"/>
      <c r="L286" s="38"/>
      <c r="M286" s="195"/>
      <c r="N286" s="196"/>
      <c r="O286" s="76"/>
      <c r="P286" s="76"/>
      <c r="Q286" s="76"/>
      <c r="R286" s="76"/>
      <c r="S286" s="76"/>
      <c r="T286" s="77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8" t="s">
        <v>167</v>
      </c>
      <c r="AU286" s="18" t="s">
        <v>91</v>
      </c>
    </row>
    <row r="287" s="2" customFormat="1" ht="16.5" customHeight="1">
      <c r="A287" s="37"/>
      <c r="B287" s="178"/>
      <c r="C287" s="179" t="s">
        <v>1086</v>
      </c>
      <c r="D287" s="179" t="s">
        <v>162</v>
      </c>
      <c r="E287" s="180" t="s">
        <v>2643</v>
      </c>
      <c r="F287" s="181" t="s">
        <v>2644</v>
      </c>
      <c r="G287" s="182" t="s">
        <v>295</v>
      </c>
      <c r="H287" s="183">
        <v>2</v>
      </c>
      <c r="I287" s="184"/>
      <c r="J287" s="185">
        <f>ROUND(I287*H287,2)</f>
        <v>0</v>
      </c>
      <c r="K287" s="181" t="s">
        <v>1</v>
      </c>
      <c r="L287" s="38"/>
      <c r="M287" s="186" t="s">
        <v>1</v>
      </c>
      <c r="N287" s="187" t="s">
        <v>47</v>
      </c>
      <c r="O287" s="76"/>
      <c r="P287" s="188">
        <f>O287*H287</f>
        <v>0</v>
      </c>
      <c r="Q287" s="188">
        <v>0</v>
      </c>
      <c r="R287" s="188">
        <f>Q287*H287</f>
        <v>0</v>
      </c>
      <c r="S287" s="188">
        <v>0</v>
      </c>
      <c r="T287" s="189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190" t="s">
        <v>296</v>
      </c>
      <c r="AT287" s="190" t="s">
        <v>162</v>
      </c>
      <c r="AU287" s="190" t="s">
        <v>91</v>
      </c>
      <c r="AY287" s="18" t="s">
        <v>160</v>
      </c>
      <c r="BE287" s="191">
        <f>IF(N287="základní",J287,0)</f>
        <v>0</v>
      </c>
      <c r="BF287" s="191">
        <f>IF(N287="snížená",J287,0)</f>
        <v>0</v>
      </c>
      <c r="BG287" s="191">
        <f>IF(N287="zákl. přenesená",J287,0)</f>
        <v>0</v>
      </c>
      <c r="BH287" s="191">
        <f>IF(N287="sníž. přenesená",J287,0)</f>
        <v>0</v>
      </c>
      <c r="BI287" s="191">
        <f>IF(N287="nulová",J287,0)</f>
        <v>0</v>
      </c>
      <c r="BJ287" s="18" t="s">
        <v>89</v>
      </c>
      <c r="BK287" s="191">
        <f>ROUND(I287*H287,2)</f>
        <v>0</v>
      </c>
      <c r="BL287" s="18" t="s">
        <v>296</v>
      </c>
      <c r="BM287" s="190" t="s">
        <v>2645</v>
      </c>
    </row>
    <row r="288" s="2" customFormat="1" ht="16.5" customHeight="1">
      <c r="A288" s="37"/>
      <c r="B288" s="178"/>
      <c r="C288" s="227" t="s">
        <v>1090</v>
      </c>
      <c r="D288" s="227" t="s">
        <v>549</v>
      </c>
      <c r="E288" s="228" t="s">
        <v>2646</v>
      </c>
      <c r="F288" s="229" t="s">
        <v>2647</v>
      </c>
      <c r="G288" s="230" t="s">
        <v>295</v>
      </c>
      <c r="H288" s="231">
        <v>2</v>
      </c>
      <c r="I288" s="232"/>
      <c r="J288" s="233">
        <f>ROUND(I288*H288,2)</f>
        <v>0</v>
      </c>
      <c r="K288" s="229" t="s">
        <v>1</v>
      </c>
      <c r="L288" s="234"/>
      <c r="M288" s="235" t="s">
        <v>1</v>
      </c>
      <c r="N288" s="236" t="s">
        <v>47</v>
      </c>
      <c r="O288" s="76"/>
      <c r="P288" s="188">
        <f>O288*H288</f>
        <v>0</v>
      </c>
      <c r="Q288" s="188">
        <v>0</v>
      </c>
      <c r="R288" s="188">
        <f>Q288*H288</f>
        <v>0</v>
      </c>
      <c r="S288" s="188">
        <v>0</v>
      </c>
      <c r="T288" s="189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190" t="s">
        <v>586</v>
      </c>
      <c r="AT288" s="190" t="s">
        <v>549</v>
      </c>
      <c r="AU288" s="190" t="s">
        <v>91</v>
      </c>
      <c r="AY288" s="18" t="s">
        <v>160</v>
      </c>
      <c r="BE288" s="191">
        <f>IF(N288="základní",J288,0)</f>
        <v>0</v>
      </c>
      <c r="BF288" s="191">
        <f>IF(N288="snížená",J288,0)</f>
        <v>0</v>
      </c>
      <c r="BG288" s="191">
        <f>IF(N288="zákl. přenesená",J288,0)</f>
        <v>0</v>
      </c>
      <c r="BH288" s="191">
        <f>IF(N288="sníž. přenesená",J288,0)</f>
        <v>0</v>
      </c>
      <c r="BI288" s="191">
        <f>IF(N288="nulová",J288,0)</f>
        <v>0</v>
      </c>
      <c r="BJ288" s="18" t="s">
        <v>89</v>
      </c>
      <c r="BK288" s="191">
        <f>ROUND(I288*H288,2)</f>
        <v>0</v>
      </c>
      <c r="BL288" s="18" t="s">
        <v>296</v>
      </c>
      <c r="BM288" s="190" t="s">
        <v>2648</v>
      </c>
    </row>
    <row r="289" s="12" customFormat="1" ht="22.8" customHeight="1">
      <c r="A289" s="12"/>
      <c r="B289" s="165"/>
      <c r="C289" s="12"/>
      <c r="D289" s="166" t="s">
        <v>81</v>
      </c>
      <c r="E289" s="176" t="s">
        <v>2649</v>
      </c>
      <c r="F289" s="176" t="s">
        <v>2650</v>
      </c>
      <c r="G289" s="12"/>
      <c r="H289" s="12"/>
      <c r="I289" s="168"/>
      <c r="J289" s="177">
        <f>BK289</f>
        <v>0</v>
      </c>
      <c r="K289" s="12"/>
      <c r="L289" s="165"/>
      <c r="M289" s="170"/>
      <c r="N289" s="171"/>
      <c r="O289" s="171"/>
      <c r="P289" s="172">
        <f>SUM(P290:P299)</f>
        <v>0</v>
      </c>
      <c r="Q289" s="171"/>
      <c r="R289" s="172">
        <f>SUM(R290:R299)</f>
        <v>0.0017800000000000001</v>
      </c>
      <c r="S289" s="171"/>
      <c r="T289" s="173">
        <f>SUM(T290:T299)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166" t="s">
        <v>91</v>
      </c>
      <c r="AT289" s="174" t="s">
        <v>81</v>
      </c>
      <c r="AU289" s="174" t="s">
        <v>89</v>
      </c>
      <c r="AY289" s="166" t="s">
        <v>160</v>
      </c>
      <c r="BK289" s="175">
        <f>SUM(BK290:BK299)</f>
        <v>0</v>
      </c>
    </row>
    <row r="290" s="2" customFormat="1" ht="24.15" customHeight="1">
      <c r="A290" s="37"/>
      <c r="B290" s="178"/>
      <c r="C290" s="179" t="s">
        <v>1095</v>
      </c>
      <c r="D290" s="179" t="s">
        <v>162</v>
      </c>
      <c r="E290" s="180" t="s">
        <v>2651</v>
      </c>
      <c r="F290" s="181" t="s">
        <v>2652</v>
      </c>
      <c r="G290" s="182" t="s">
        <v>515</v>
      </c>
      <c r="H290" s="183">
        <v>35</v>
      </c>
      <c r="I290" s="184"/>
      <c r="J290" s="185">
        <f>ROUND(I290*H290,2)</f>
        <v>0</v>
      </c>
      <c r="K290" s="181" t="s">
        <v>245</v>
      </c>
      <c r="L290" s="38"/>
      <c r="M290" s="186" t="s">
        <v>1</v>
      </c>
      <c r="N290" s="187" t="s">
        <v>47</v>
      </c>
      <c r="O290" s="76"/>
      <c r="P290" s="188">
        <f>O290*H290</f>
        <v>0</v>
      </c>
      <c r="Q290" s="188">
        <v>0</v>
      </c>
      <c r="R290" s="188">
        <f>Q290*H290</f>
        <v>0</v>
      </c>
      <c r="S290" s="188">
        <v>0</v>
      </c>
      <c r="T290" s="189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190" t="s">
        <v>296</v>
      </c>
      <c r="AT290" s="190" t="s">
        <v>162</v>
      </c>
      <c r="AU290" s="190" t="s">
        <v>91</v>
      </c>
      <c r="AY290" s="18" t="s">
        <v>160</v>
      </c>
      <c r="BE290" s="191">
        <f>IF(N290="základní",J290,0)</f>
        <v>0</v>
      </c>
      <c r="BF290" s="191">
        <f>IF(N290="snížená",J290,0)</f>
        <v>0</v>
      </c>
      <c r="BG290" s="191">
        <f>IF(N290="zákl. přenesená",J290,0)</f>
        <v>0</v>
      </c>
      <c r="BH290" s="191">
        <f>IF(N290="sníž. přenesená",J290,0)</f>
        <v>0</v>
      </c>
      <c r="BI290" s="191">
        <f>IF(N290="nulová",J290,0)</f>
        <v>0</v>
      </c>
      <c r="BJ290" s="18" t="s">
        <v>89</v>
      </c>
      <c r="BK290" s="191">
        <f>ROUND(I290*H290,2)</f>
        <v>0</v>
      </c>
      <c r="BL290" s="18" t="s">
        <v>296</v>
      </c>
      <c r="BM290" s="190" t="s">
        <v>2653</v>
      </c>
    </row>
    <row r="291" s="2" customFormat="1">
      <c r="A291" s="37"/>
      <c r="B291" s="38"/>
      <c r="C291" s="37"/>
      <c r="D291" s="192" t="s">
        <v>167</v>
      </c>
      <c r="E291" s="37"/>
      <c r="F291" s="193" t="s">
        <v>2652</v>
      </c>
      <c r="G291" s="37"/>
      <c r="H291" s="37"/>
      <c r="I291" s="194"/>
      <c r="J291" s="37"/>
      <c r="K291" s="37"/>
      <c r="L291" s="38"/>
      <c r="M291" s="195"/>
      <c r="N291" s="196"/>
      <c r="O291" s="76"/>
      <c r="P291" s="76"/>
      <c r="Q291" s="76"/>
      <c r="R291" s="76"/>
      <c r="S291" s="76"/>
      <c r="T291" s="77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8" t="s">
        <v>167</v>
      </c>
      <c r="AU291" s="18" t="s">
        <v>91</v>
      </c>
    </row>
    <row r="292" s="2" customFormat="1" ht="24.15" customHeight="1">
      <c r="A292" s="37"/>
      <c r="B292" s="178"/>
      <c r="C292" s="227" t="s">
        <v>1099</v>
      </c>
      <c r="D292" s="227" t="s">
        <v>549</v>
      </c>
      <c r="E292" s="228" t="s">
        <v>2654</v>
      </c>
      <c r="F292" s="229" t="s">
        <v>2655</v>
      </c>
      <c r="G292" s="230" t="s">
        <v>515</v>
      </c>
      <c r="H292" s="231">
        <v>42</v>
      </c>
      <c r="I292" s="232"/>
      <c r="J292" s="233">
        <f>ROUND(I292*H292,2)</f>
        <v>0</v>
      </c>
      <c r="K292" s="229" t="s">
        <v>245</v>
      </c>
      <c r="L292" s="234"/>
      <c r="M292" s="235" t="s">
        <v>1</v>
      </c>
      <c r="N292" s="236" t="s">
        <v>47</v>
      </c>
      <c r="O292" s="76"/>
      <c r="P292" s="188">
        <f>O292*H292</f>
        <v>0</v>
      </c>
      <c r="Q292" s="188">
        <v>4.0000000000000003E-05</v>
      </c>
      <c r="R292" s="188">
        <f>Q292*H292</f>
        <v>0.0016800000000000001</v>
      </c>
      <c r="S292" s="188">
        <v>0</v>
      </c>
      <c r="T292" s="189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190" t="s">
        <v>586</v>
      </c>
      <c r="AT292" s="190" t="s">
        <v>549</v>
      </c>
      <c r="AU292" s="190" t="s">
        <v>91</v>
      </c>
      <c r="AY292" s="18" t="s">
        <v>160</v>
      </c>
      <c r="BE292" s="191">
        <f>IF(N292="základní",J292,0)</f>
        <v>0</v>
      </c>
      <c r="BF292" s="191">
        <f>IF(N292="snížená",J292,0)</f>
        <v>0</v>
      </c>
      <c r="BG292" s="191">
        <f>IF(N292="zákl. přenesená",J292,0)</f>
        <v>0</v>
      </c>
      <c r="BH292" s="191">
        <f>IF(N292="sníž. přenesená",J292,0)</f>
        <v>0</v>
      </c>
      <c r="BI292" s="191">
        <f>IF(N292="nulová",J292,0)</f>
        <v>0</v>
      </c>
      <c r="BJ292" s="18" t="s">
        <v>89</v>
      </c>
      <c r="BK292" s="191">
        <f>ROUND(I292*H292,2)</f>
        <v>0</v>
      </c>
      <c r="BL292" s="18" t="s">
        <v>296</v>
      </c>
      <c r="BM292" s="190" t="s">
        <v>2656</v>
      </c>
    </row>
    <row r="293" s="2" customFormat="1">
      <c r="A293" s="37"/>
      <c r="B293" s="38"/>
      <c r="C293" s="37"/>
      <c r="D293" s="192" t="s">
        <v>167</v>
      </c>
      <c r="E293" s="37"/>
      <c r="F293" s="193" t="s">
        <v>2655</v>
      </c>
      <c r="G293" s="37"/>
      <c r="H293" s="37"/>
      <c r="I293" s="194"/>
      <c r="J293" s="37"/>
      <c r="K293" s="37"/>
      <c r="L293" s="38"/>
      <c r="M293" s="195"/>
      <c r="N293" s="196"/>
      <c r="O293" s="76"/>
      <c r="P293" s="76"/>
      <c r="Q293" s="76"/>
      <c r="R293" s="76"/>
      <c r="S293" s="76"/>
      <c r="T293" s="77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8" t="s">
        <v>167</v>
      </c>
      <c r="AU293" s="18" t="s">
        <v>91</v>
      </c>
    </row>
    <row r="294" s="13" customFormat="1">
      <c r="A294" s="13"/>
      <c r="B294" s="201"/>
      <c r="C294" s="13"/>
      <c r="D294" s="192" t="s">
        <v>248</v>
      </c>
      <c r="E294" s="202" t="s">
        <v>1</v>
      </c>
      <c r="F294" s="203" t="s">
        <v>596</v>
      </c>
      <c r="G294" s="13"/>
      <c r="H294" s="204">
        <v>35</v>
      </c>
      <c r="I294" s="205"/>
      <c r="J294" s="13"/>
      <c r="K294" s="13"/>
      <c r="L294" s="201"/>
      <c r="M294" s="206"/>
      <c r="N294" s="207"/>
      <c r="O294" s="207"/>
      <c r="P294" s="207"/>
      <c r="Q294" s="207"/>
      <c r="R294" s="207"/>
      <c r="S294" s="207"/>
      <c r="T294" s="20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02" t="s">
        <v>248</v>
      </c>
      <c r="AU294" s="202" t="s">
        <v>91</v>
      </c>
      <c r="AV294" s="13" t="s">
        <v>91</v>
      </c>
      <c r="AW294" s="13" t="s">
        <v>37</v>
      </c>
      <c r="AX294" s="13" t="s">
        <v>89</v>
      </c>
      <c r="AY294" s="202" t="s">
        <v>160</v>
      </c>
    </row>
    <row r="295" s="13" customFormat="1">
      <c r="A295" s="13"/>
      <c r="B295" s="201"/>
      <c r="C295" s="13"/>
      <c r="D295" s="192" t="s">
        <v>248</v>
      </c>
      <c r="E295" s="13"/>
      <c r="F295" s="203" t="s">
        <v>2657</v>
      </c>
      <c r="G295" s="13"/>
      <c r="H295" s="204">
        <v>42</v>
      </c>
      <c r="I295" s="205"/>
      <c r="J295" s="13"/>
      <c r="K295" s="13"/>
      <c r="L295" s="201"/>
      <c r="M295" s="206"/>
      <c r="N295" s="207"/>
      <c r="O295" s="207"/>
      <c r="P295" s="207"/>
      <c r="Q295" s="207"/>
      <c r="R295" s="207"/>
      <c r="S295" s="207"/>
      <c r="T295" s="20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02" t="s">
        <v>248</v>
      </c>
      <c r="AU295" s="202" t="s">
        <v>91</v>
      </c>
      <c r="AV295" s="13" t="s">
        <v>91</v>
      </c>
      <c r="AW295" s="13" t="s">
        <v>3</v>
      </c>
      <c r="AX295" s="13" t="s">
        <v>89</v>
      </c>
      <c r="AY295" s="202" t="s">
        <v>160</v>
      </c>
    </row>
    <row r="296" s="2" customFormat="1" ht="24.15" customHeight="1">
      <c r="A296" s="37"/>
      <c r="B296" s="178"/>
      <c r="C296" s="179" t="s">
        <v>1104</v>
      </c>
      <c r="D296" s="179" t="s">
        <v>162</v>
      </c>
      <c r="E296" s="180" t="s">
        <v>2658</v>
      </c>
      <c r="F296" s="181" t="s">
        <v>2659</v>
      </c>
      <c r="G296" s="182" t="s">
        <v>295</v>
      </c>
      <c r="H296" s="183">
        <v>2</v>
      </c>
      <c r="I296" s="184"/>
      <c r="J296" s="185">
        <f>ROUND(I296*H296,2)</f>
        <v>0</v>
      </c>
      <c r="K296" s="181" t="s">
        <v>245</v>
      </c>
      <c r="L296" s="38"/>
      <c r="M296" s="186" t="s">
        <v>1</v>
      </c>
      <c r="N296" s="187" t="s">
        <v>47</v>
      </c>
      <c r="O296" s="76"/>
      <c r="P296" s="188">
        <f>O296*H296</f>
        <v>0</v>
      </c>
      <c r="Q296" s="188">
        <v>0</v>
      </c>
      <c r="R296" s="188">
        <f>Q296*H296</f>
        <v>0</v>
      </c>
      <c r="S296" s="188">
        <v>0</v>
      </c>
      <c r="T296" s="189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190" t="s">
        <v>296</v>
      </c>
      <c r="AT296" s="190" t="s">
        <v>162</v>
      </c>
      <c r="AU296" s="190" t="s">
        <v>91</v>
      </c>
      <c r="AY296" s="18" t="s">
        <v>160</v>
      </c>
      <c r="BE296" s="191">
        <f>IF(N296="základní",J296,0)</f>
        <v>0</v>
      </c>
      <c r="BF296" s="191">
        <f>IF(N296="snížená",J296,0)</f>
        <v>0</v>
      </c>
      <c r="BG296" s="191">
        <f>IF(N296="zákl. přenesená",J296,0)</f>
        <v>0</v>
      </c>
      <c r="BH296" s="191">
        <f>IF(N296="sníž. přenesená",J296,0)</f>
        <v>0</v>
      </c>
      <c r="BI296" s="191">
        <f>IF(N296="nulová",J296,0)</f>
        <v>0</v>
      </c>
      <c r="BJ296" s="18" t="s">
        <v>89</v>
      </c>
      <c r="BK296" s="191">
        <f>ROUND(I296*H296,2)</f>
        <v>0</v>
      </c>
      <c r="BL296" s="18" t="s">
        <v>296</v>
      </c>
      <c r="BM296" s="190" t="s">
        <v>2660</v>
      </c>
    </row>
    <row r="297" s="2" customFormat="1">
      <c r="A297" s="37"/>
      <c r="B297" s="38"/>
      <c r="C297" s="37"/>
      <c r="D297" s="192" t="s">
        <v>167</v>
      </c>
      <c r="E297" s="37"/>
      <c r="F297" s="193" t="s">
        <v>2659</v>
      </c>
      <c r="G297" s="37"/>
      <c r="H297" s="37"/>
      <c r="I297" s="194"/>
      <c r="J297" s="37"/>
      <c r="K297" s="37"/>
      <c r="L297" s="38"/>
      <c r="M297" s="195"/>
      <c r="N297" s="196"/>
      <c r="O297" s="76"/>
      <c r="P297" s="76"/>
      <c r="Q297" s="76"/>
      <c r="R297" s="76"/>
      <c r="S297" s="76"/>
      <c r="T297" s="77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8" t="s">
        <v>167</v>
      </c>
      <c r="AU297" s="18" t="s">
        <v>91</v>
      </c>
    </row>
    <row r="298" s="2" customFormat="1" ht="24.15" customHeight="1">
      <c r="A298" s="37"/>
      <c r="B298" s="178"/>
      <c r="C298" s="227" t="s">
        <v>1109</v>
      </c>
      <c r="D298" s="227" t="s">
        <v>549</v>
      </c>
      <c r="E298" s="228" t="s">
        <v>2661</v>
      </c>
      <c r="F298" s="229" t="s">
        <v>2662</v>
      </c>
      <c r="G298" s="230" t="s">
        <v>295</v>
      </c>
      <c r="H298" s="231">
        <v>2</v>
      </c>
      <c r="I298" s="232"/>
      <c r="J298" s="233">
        <f>ROUND(I298*H298,2)</f>
        <v>0</v>
      </c>
      <c r="K298" s="229" t="s">
        <v>245</v>
      </c>
      <c r="L298" s="234"/>
      <c r="M298" s="235" t="s">
        <v>1</v>
      </c>
      <c r="N298" s="236" t="s">
        <v>47</v>
      </c>
      <c r="O298" s="76"/>
      <c r="P298" s="188">
        <f>O298*H298</f>
        <v>0</v>
      </c>
      <c r="Q298" s="188">
        <v>5.0000000000000002E-05</v>
      </c>
      <c r="R298" s="188">
        <f>Q298*H298</f>
        <v>0.00010000000000000001</v>
      </c>
      <c r="S298" s="188">
        <v>0</v>
      </c>
      <c r="T298" s="189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190" t="s">
        <v>586</v>
      </c>
      <c r="AT298" s="190" t="s">
        <v>549</v>
      </c>
      <c r="AU298" s="190" t="s">
        <v>91</v>
      </c>
      <c r="AY298" s="18" t="s">
        <v>160</v>
      </c>
      <c r="BE298" s="191">
        <f>IF(N298="základní",J298,0)</f>
        <v>0</v>
      </c>
      <c r="BF298" s="191">
        <f>IF(N298="snížená",J298,0)</f>
        <v>0</v>
      </c>
      <c r="BG298" s="191">
        <f>IF(N298="zákl. přenesená",J298,0)</f>
        <v>0</v>
      </c>
      <c r="BH298" s="191">
        <f>IF(N298="sníž. přenesená",J298,0)</f>
        <v>0</v>
      </c>
      <c r="BI298" s="191">
        <f>IF(N298="nulová",J298,0)</f>
        <v>0</v>
      </c>
      <c r="BJ298" s="18" t="s">
        <v>89</v>
      </c>
      <c r="BK298" s="191">
        <f>ROUND(I298*H298,2)</f>
        <v>0</v>
      </c>
      <c r="BL298" s="18" t="s">
        <v>296</v>
      </c>
      <c r="BM298" s="190" t="s">
        <v>2663</v>
      </c>
    </row>
    <row r="299" s="2" customFormat="1">
      <c r="A299" s="37"/>
      <c r="B299" s="38"/>
      <c r="C299" s="37"/>
      <c r="D299" s="192" t="s">
        <v>167</v>
      </c>
      <c r="E299" s="37"/>
      <c r="F299" s="193" t="s">
        <v>2662</v>
      </c>
      <c r="G299" s="37"/>
      <c r="H299" s="37"/>
      <c r="I299" s="194"/>
      <c r="J299" s="37"/>
      <c r="K299" s="37"/>
      <c r="L299" s="38"/>
      <c r="M299" s="195"/>
      <c r="N299" s="196"/>
      <c r="O299" s="76"/>
      <c r="P299" s="76"/>
      <c r="Q299" s="76"/>
      <c r="R299" s="76"/>
      <c r="S299" s="76"/>
      <c r="T299" s="77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8" t="s">
        <v>167</v>
      </c>
      <c r="AU299" s="18" t="s">
        <v>91</v>
      </c>
    </row>
    <row r="300" s="12" customFormat="1" ht="25.92" customHeight="1">
      <c r="A300" s="12"/>
      <c r="B300" s="165"/>
      <c r="C300" s="12"/>
      <c r="D300" s="166" t="s">
        <v>81</v>
      </c>
      <c r="E300" s="167" t="s">
        <v>549</v>
      </c>
      <c r="F300" s="167" t="s">
        <v>1552</v>
      </c>
      <c r="G300" s="12"/>
      <c r="H300" s="12"/>
      <c r="I300" s="168"/>
      <c r="J300" s="169">
        <f>BK300</f>
        <v>0</v>
      </c>
      <c r="K300" s="12"/>
      <c r="L300" s="165"/>
      <c r="M300" s="170"/>
      <c r="N300" s="171"/>
      <c r="O300" s="171"/>
      <c r="P300" s="172">
        <f>SUM(P301:P311)</f>
        <v>0</v>
      </c>
      <c r="Q300" s="171"/>
      <c r="R300" s="172">
        <f>SUM(R301:R311)</f>
        <v>0</v>
      </c>
      <c r="S300" s="171"/>
      <c r="T300" s="173">
        <f>SUM(T301:T311)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166" t="s">
        <v>173</v>
      </c>
      <c r="AT300" s="174" t="s">
        <v>81</v>
      </c>
      <c r="AU300" s="174" t="s">
        <v>82</v>
      </c>
      <c r="AY300" s="166" t="s">
        <v>160</v>
      </c>
      <c r="BK300" s="175">
        <f>SUM(BK301:BK311)</f>
        <v>0</v>
      </c>
    </row>
    <row r="301" s="2" customFormat="1" ht="16.5" customHeight="1">
      <c r="A301" s="37"/>
      <c r="B301" s="178"/>
      <c r="C301" s="179" t="s">
        <v>1114</v>
      </c>
      <c r="D301" s="179" t="s">
        <v>162</v>
      </c>
      <c r="E301" s="180" t="s">
        <v>2664</v>
      </c>
      <c r="F301" s="181" t="s">
        <v>2665</v>
      </c>
      <c r="G301" s="182" t="s">
        <v>1591</v>
      </c>
      <c r="H301" s="183">
        <v>8</v>
      </c>
      <c r="I301" s="184"/>
      <c r="J301" s="185">
        <f>ROUND(I301*H301,2)</f>
        <v>0</v>
      </c>
      <c r="K301" s="181" t="s">
        <v>1</v>
      </c>
      <c r="L301" s="38"/>
      <c r="M301" s="186" t="s">
        <v>1</v>
      </c>
      <c r="N301" s="187" t="s">
        <v>47</v>
      </c>
      <c r="O301" s="76"/>
      <c r="P301" s="188">
        <f>O301*H301</f>
        <v>0</v>
      </c>
      <c r="Q301" s="188">
        <v>0</v>
      </c>
      <c r="R301" s="188">
        <f>Q301*H301</f>
        <v>0</v>
      </c>
      <c r="S301" s="188">
        <v>0</v>
      </c>
      <c r="T301" s="189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190" t="s">
        <v>296</v>
      </c>
      <c r="AT301" s="190" t="s">
        <v>162</v>
      </c>
      <c r="AU301" s="190" t="s">
        <v>89</v>
      </c>
      <c r="AY301" s="18" t="s">
        <v>160</v>
      </c>
      <c r="BE301" s="191">
        <f>IF(N301="základní",J301,0)</f>
        <v>0</v>
      </c>
      <c r="BF301" s="191">
        <f>IF(N301="snížená",J301,0)</f>
        <v>0</v>
      </c>
      <c r="BG301" s="191">
        <f>IF(N301="zákl. přenesená",J301,0)</f>
        <v>0</v>
      </c>
      <c r="BH301" s="191">
        <f>IF(N301="sníž. přenesená",J301,0)</f>
        <v>0</v>
      </c>
      <c r="BI301" s="191">
        <f>IF(N301="nulová",J301,0)</f>
        <v>0</v>
      </c>
      <c r="BJ301" s="18" t="s">
        <v>89</v>
      </c>
      <c r="BK301" s="191">
        <f>ROUND(I301*H301,2)</f>
        <v>0</v>
      </c>
      <c r="BL301" s="18" t="s">
        <v>296</v>
      </c>
      <c r="BM301" s="190" t="s">
        <v>2666</v>
      </c>
    </row>
    <row r="302" s="2" customFormat="1" ht="24.15" customHeight="1">
      <c r="A302" s="37"/>
      <c r="B302" s="178"/>
      <c r="C302" s="179" t="s">
        <v>1119</v>
      </c>
      <c r="D302" s="179" t="s">
        <v>162</v>
      </c>
      <c r="E302" s="180" t="s">
        <v>2667</v>
      </c>
      <c r="F302" s="181" t="s">
        <v>2668</v>
      </c>
      <c r="G302" s="182" t="s">
        <v>1591</v>
      </c>
      <c r="H302" s="183">
        <v>16</v>
      </c>
      <c r="I302" s="184"/>
      <c r="J302" s="185">
        <f>ROUND(I302*H302,2)</f>
        <v>0</v>
      </c>
      <c r="K302" s="181" t="s">
        <v>1</v>
      </c>
      <c r="L302" s="38"/>
      <c r="M302" s="186" t="s">
        <v>1</v>
      </c>
      <c r="N302" s="187" t="s">
        <v>47</v>
      </c>
      <c r="O302" s="76"/>
      <c r="P302" s="188">
        <f>O302*H302</f>
        <v>0</v>
      </c>
      <c r="Q302" s="188">
        <v>0</v>
      </c>
      <c r="R302" s="188">
        <f>Q302*H302</f>
        <v>0</v>
      </c>
      <c r="S302" s="188">
        <v>0</v>
      </c>
      <c r="T302" s="189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190" t="s">
        <v>296</v>
      </c>
      <c r="AT302" s="190" t="s">
        <v>162</v>
      </c>
      <c r="AU302" s="190" t="s">
        <v>89</v>
      </c>
      <c r="AY302" s="18" t="s">
        <v>160</v>
      </c>
      <c r="BE302" s="191">
        <f>IF(N302="základní",J302,0)</f>
        <v>0</v>
      </c>
      <c r="BF302" s="191">
        <f>IF(N302="snížená",J302,0)</f>
        <v>0</v>
      </c>
      <c r="BG302" s="191">
        <f>IF(N302="zákl. přenesená",J302,0)</f>
        <v>0</v>
      </c>
      <c r="BH302" s="191">
        <f>IF(N302="sníž. přenesená",J302,0)</f>
        <v>0</v>
      </c>
      <c r="BI302" s="191">
        <f>IF(N302="nulová",J302,0)</f>
        <v>0</v>
      </c>
      <c r="BJ302" s="18" t="s">
        <v>89</v>
      </c>
      <c r="BK302" s="191">
        <f>ROUND(I302*H302,2)</f>
        <v>0</v>
      </c>
      <c r="BL302" s="18" t="s">
        <v>296</v>
      </c>
      <c r="BM302" s="190" t="s">
        <v>2669</v>
      </c>
    </row>
    <row r="303" s="2" customFormat="1" ht="21.75" customHeight="1">
      <c r="A303" s="37"/>
      <c r="B303" s="178"/>
      <c r="C303" s="179" t="s">
        <v>1124</v>
      </c>
      <c r="D303" s="179" t="s">
        <v>162</v>
      </c>
      <c r="E303" s="180" t="s">
        <v>2670</v>
      </c>
      <c r="F303" s="181" t="s">
        <v>2671</v>
      </c>
      <c r="G303" s="182" t="s">
        <v>165</v>
      </c>
      <c r="H303" s="183">
        <v>1</v>
      </c>
      <c r="I303" s="184"/>
      <c r="J303" s="185">
        <f>ROUND(I303*H303,2)</f>
        <v>0</v>
      </c>
      <c r="K303" s="181" t="s">
        <v>1</v>
      </c>
      <c r="L303" s="38"/>
      <c r="M303" s="186" t="s">
        <v>1</v>
      </c>
      <c r="N303" s="187" t="s">
        <v>47</v>
      </c>
      <c r="O303" s="76"/>
      <c r="P303" s="188">
        <f>O303*H303</f>
        <v>0</v>
      </c>
      <c r="Q303" s="188">
        <v>0</v>
      </c>
      <c r="R303" s="188">
        <f>Q303*H303</f>
        <v>0</v>
      </c>
      <c r="S303" s="188">
        <v>0</v>
      </c>
      <c r="T303" s="189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190" t="s">
        <v>296</v>
      </c>
      <c r="AT303" s="190" t="s">
        <v>162</v>
      </c>
      <c r="AU303" s="190" t="s">
        <v>89</v>
      </c>
      <c r="AY303" s="18" t="s">
        <v>160</v>
      </c>
      <c r="BE303" s="191">
        <f>IF(N303="základní",J303,0)</f>
        <v>0</v>
      </c>
      <c r="BF303" s="191">
        <f>IF(N303="snížená",J303,0)</f>
        <v>0</v>
      </c>
      <c r="BG303" s="191">
        <f>IF(N303="zákl. přenesená",J303,0)</f>
        <v>0</v>
      </c>
      <c r="BH303" s="191">
        <f>IF(N303="sníž. přenesená",J303,0)</f>
        <v>0</v>
      </c>
      <c r="BI303" s="191">
        <f>IF(N303="nulová",J303,0)</f>
        <v>0</v>
      </c>
      <c r="BJ303" s="18" t="s">
        <v>89</v>
      </c>
      <c r="BK303" s="191">
        <f>ROUND(I303*H303,2)</f>
        <v>0</v>
      </c>
      <c r="BL303" s="18" t="s">
        <v>296</v>
      </c>
      <c r="BM303" s="190" t="s">
        <v>2672</v>
      </c>
    </row>
    <row r="304" s="2" customFormat="1">
      <c r="A304" s="37"/>
      <c r="B304" s="38"/>
      <c r="C304" s="37"/>
      <c r="D304" s="192" t="s">
        <v>167</v>
      </c>
      <c r="E304" s="37"/>
      <c r="F304" s="193" t="s">
        <v>2673</v>
      </c>
      <c r="G304" s="37"/>
      <c r="H304" s="37"/>
      <c r="I304" s="194"/>
      <c r="J304" s="37"/>
      <c r="K304" s="37"/>
      <c r="L304" s="38"/>
      <c r="M304" s="195"/>
      <c r="N304" s="196"/>
      <c r="O304" s="76"/>
      <c r="P304" s="76"/>
      <c r="Q304" s="76"/>
      <c r="R304" s="76"/>
      <c r="S304" s="76"/>
      <c r="T304" s="77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8" t="s">
        <v>167</v>
      </c>
      <c r="AU304" s="18" t="s">
        <v>89</v>
      </c>
    </row>
    <row r="305" s="2" customFormat="1" ht="24.15" customHeight="1">
      <c r="A305" s="37"/>
      <c r="B305" s="178"/>
      <c r="C305" s="179" t="s">
        <v>1129</v>
      </c>
      <c r="D305" s="179" t="s">
        <v>162</v>
      </c>
      <c r="E305" s="180" t="s">
        <v>2674</v>
      </c>
      <c r="F305" s="181" t="s">
        <v>2675</v>
      </c>
      <c r="G305" s="182" t="s">
        <v>165</v>
      </c>
      <c r="H305" s="183">
        <v>1</v>
      </c>
      <c r="I305" s="184"/>
      <c r="J305" s="185">
        <f>ROUND(I305*H305,2)</f>
        <v>0</v>
      </c>
      <c r="K305" s="181" t="s">
        <v>1</v>
      </c>
      <c r="L305" s="38"/>
      <c r="M305" s="186" t="s">
        <v>1</v>
      </c>
      <c r="N305" s="187" t="s">
        <v>47</v>
      </c>
      <c r="O305" s="76"/>
      <c r="P305" s="188">
        <f>O305*H305</f>
        <v>0</v>
      </c>
      <c r="Q305" s="188">
        <v>0</v>
      </c>
      <c r="R305" s="188">
        <f>Q305*H305</f>
        <v>0</v>
      </c>
      <c r="S305" s="188">
        <v>0</v>
      </c>
      <c r="T305" s="189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190" t="s">
        <v>296</v>
      </c>
      <c r="AT305" s="190" t="s">
        <v>162</v>
      </c>
      <c r="AU305" s="190" t="s">
        <v>89</v>
      </c>
      <c r="AY305" s="18" t="s">
        <v>160</v>
      </c>
      <c r="BE305" s="191">
        <f>IF(N305="základní",J305,0)</f>
        <v>0</v>
      </c>
      <c r="BF305" s="191">
        <f>IF(N305="snížená",J305,0)</f>
        <v>0</v>
      </c>
      <c r="BG305" s="191">
        <f>IF(N305="zákl. přenesená",J305,0)</f>
        <v>0</v>
      </c>
      <c r="BH305" s="191">
        <f>IF(N305="sníž. přenesená",J305,0)</f>
        <v>0</v>
      </c>
      <c r="BI305" s="191">
        <f>IF(N305="nulová",J305,0)</f>
        <v>0</v>
      </c>
      <c r="BJ305" s="18" t="s">
        <v>89</v>
      </c>
      <c r="BK305" s="191">
        <f>ROUND(I305*H305,2)</f>
        <v>0</v>
      </c>
      <c r="BL305" s="18" t="s">
        <v>296</v>
      </c>
      <c r="BM305" s="190" t="s">
        <v>2676</v>
      </c>
    </row>
    <row r="306" s="2" customFormat="1" ht="24.15" customHeight="1">
      <c r="A306" s="37"/>
      <c r="B306" s="178"/>
      <c r="C306" s="227" t="s">
        <v>1134</v>
      </c>
      <c r="D306" s="227" t="s">
        <v>549</v>
      </c>
      <c r="E306" s="228" t="s">
        <v>2677</v>
      </c>
      <c r="F306" s="229" t="s">
        <v>2678</v>
      </c>
      <c r="G306" s="230" t="s">
        <v>165</v>
      </c>
      <c r="H306" s="231">
        <v>1</v>
      </c>
      <c r="I306" s="232"/>
      <c r="J306" s="233">
        <f>ROUND(I306*H306,2)</f>
        <v>0</v>
      </c>
      <c r="K306" s="229" t="s">
        <v>1</v>
      </c>
      <c r="L306" s="234"/>
      <c r="M306" s="235" t="s">
        <v>1</v>
      </c>
      <c r="N306" s="236" t="s">
        <v>47</v>
      </c>
      <c r="O306" s="76"/>
      <c r="P306" s="188">
        <f>O306*H306</f>
        <v>0</v>
      </c>
      <c r="Q306" s="188">
        <v>0</v>
      </c>
      <c r="R306" s="188">
        <f>Q306*H306</f>
        <v>0</v>
      </c>
      <c r="S306" s="188">
        <v>0</v>
      </c>
      <c r="T306" s="189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190" t="s">
        <v>586</v>
      </c>
      <c r="AT306" s="190" t="s">
        <v>549</v>
      </c>
      <c r="AU306" s="190" t="s">
        <v>89</v>
      </c>
      <c r="AY306" s="18" t="s">
        <v>160</v>
      </c>
      <c r="BE306" s="191">
        <f>IF(N306="základní",J306,0)</f>
        <v>0</v>
      </c>
      <c r="BF306" s="191">
        <f>IF(N306="snížená",J306,0)</f>
        <v>0</v>
      </c>
      <c r="BG306" s="191">
        <f>IF(N306="zákl. přenesená",J306,0)</f>
        <v>0</v>
      </c>
      <c r="BH306" s="191">
        <f>IF(N306="sníž. přenesená",J306,0)</f>
        <v>0</v>
      </c>
      <c r="BI306" s="191">
        <f>IF(N306="nulová",J306,0)</f>
        <v>0</v>
      </c>
      <c r="BJ306" s="18" t="s">
        <v>89</v>
      </c>
      <c r="BK306" s="191">
        <f>ROUND(I306*H306,2)</f>
        <v>0</v>
      </c>
      <c r="BL306" s="18" t="s">
        <v>296</v>
      </c>
      <c r="BM306" s="190" t="s">
        <v>2679</v>
      </c>
    </row>
    <row r="307" s="2" customFormat="1" ht="16.5" customHeight="1">
      <c r="A307" s="37"/>
      <c r="B307" s="178"/>
      <c r="C307" s="227" t="s">
        <v>1139</v>
      </c>
      <c r="D307" s="227" t="s">
        <v>549</v>
      </c>
      <c r="E307" s="228" t="s">
        <v>2680</v>
      </c>
      <c r="F307" s="229" t="s">
        <v>2681</v>
      </c>
      <c r="G307" s="230" t="s">
        <v>165</v>
      </c>
      <c r="H307" s="231">
        <v>1</v>
      </c>
      <c r="I307" s="232"/>
      <c r="J307" s="233">
        <f>ROUND(I307*H307,2)</f>
        <v>0</v>
      </c>
      <c r="K307" s="229" t="s">
        <v>1</v>
      </c>
      <c r="L307" s="234"/>
      <c r="M307" s="235" t="s">
        <v>1</v>
      </c>
      <c r="N307" s="236" t="s">
        <v>47</v>
      </c>
      <c r="O307" s="76"/>
      <c r="P307" s="188">
        <f>O307*H307</f>
        <v>0</v>
      </c>
      <c r="Q307" s="188">
        <v>0</v>
      </c>
      <c r="R307" s="188">
        <f>Q307*H307</f>
        <v>0</v>
      </c>
      <c r="S307" s="188">
        <v>0</v>
      </c>
      <c r="T307" s="189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190" t="s">
        <v>586</v>
      </c>
      <c r="AT307" s="190" t="s">
        <v>549</v>
      </c>
      <c r="AU307" s="190" t="s">
        <v>89</v>
      </c>
      <c r="AY307" s="18" t="s">
        <v>160</v>
      </c>
      <c r="BE307" s="191">
        <f>IF(N307="základní",J307,0)</f>
        <v>0</v>
      </c>
      <c r="BF307" s="191">
        <f>IF(N307="snížená",J307,0)</f>
        <v>0</v>
      </c>
      <c r="BG307" s="191">
        <f>IF(N307="zákl. přenesená",J307,0)</f>
        <v>0</v>
      </c>
      <c r="BH307" s="191">
        <f>IF(N307="sníž. přenesená",J307,0)</f>
        <v>0</v>
      </c>
      <c r="BI307" s="191">
        <f>IF(N307="nulová",J307,0)</f>
        <v>0</v>
      </c>
      <c r="BJ307" s="18" t="s">
        <v>89</v>
      </c>
      <c r="BK307" s="191">
        <f>ROUND(I307*H307,2)</f>
        <v>0</v>
      </c>
      <c r="BL307" s="18" t="s">
        <v>296</v>
      </c>
      <c r="BM307" s="190" t="s">
        <v>2682</v>
      </c>
    </row>
    <row r="308" s="2" customFormat="1">
      <c r="A308" s="37"/>
      <c r="B308" s="38"/>
      <c r="C308" s="37"/>
      <c r="D308" s="192" t="s">
        <v>167</v>
      </c>
      <c r="E308" s="37"/>
      <c r="F308" s="193" t="s">
        <v>2683</v>
      </c>
      <c r="G308" s="37"/>
      <c r="H308" s="37"/>
      <c r="I308" s="194"/>
      <c r="J308" s="37"/>
      <c r="K308" s="37"/>
      <c r="L308" s="38"/>
      <c r="M308" s="195"/>
      <c r="N308" s="196"/>
      <c r="O308" s="76"/>
      <c r="P308" s="76"/>
      <c r="Q308" s="76"/>
      <c r="R308" s="76"/>
      <c r="S308" s="76"/>
      <c r="T308" s="77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8" t="s">
        <v>167</v>
      </c>
      <c r="AU308" s="18" t="s">
        <v>89</v>
      </c>
    </row>
    <row r="309" s="2" customFormat="1" ht="16.5" customHeight="1">
      <c r="A309" s="37"/>
      <c r="B309" s="178"/>
      <c r="C309" s="179" t="s">
        <v>1146</v>
      </c>
      <c r="D309" s="179" t="s">
        <v>162</v>
      </c>
      <c r="E309" s="180" t="s">
        <v>2684</v>
      </c>
      <c r="F309" s="181" t="s">
        <v>2685</v>
      </c>
      <c r="G309" s="182" t="s">
        <v>1591</v>
      </c>
      <c r="H309" s="183">
        <v>3</v>
      </c>
      <c r="I309" s="184"/>
      <c r="J309" s="185">
        <f>ROUND(I309*H309,2)</f>
        <v>0</v>
      </c>
      <c r="K309" s="181" t="s">
        <v>1</v>
      </c>
      <c r="L309" s="38"/>
      <c r="M309" s="186" t="s">
        <v>1</v>
      </c>
      <c r="N309" s="187" t="s">
        <v>47</v>
      </c>
      <c r="O309" s="76"/>
      <c r="P309" s="188">
        <f>O309*H309</f>
        <v>0</v>
      </c>
      <c r="Q309" s="188">
        <v>0</v>
      </c>
      <c r="R309" s="188">
        <f>Q309*H309</f>
        <v>0</v>
      </c>
      <c r="S309" s="188">
        <v>0</v>
      </c>
      <c r="T309" s="189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190" t="s">
        <v>543</v>
      </c>
      <c r="AT309" s="190" t="s">
        <v>162</v>
      </c>
      <c r="AU309" s="190" t="s">
        <v>89</v>
      </c>
      <c r="AY309" s="18" t="s">
        <v>160</v>
      </c>
      <c r="BE309" s="191">
        <f>IF(N309="základní",J309,0)</f>
        <v>0</v>
      </c>
      <c r="BF309" s="191">
        <f>IF(N309="snížená",J309,0)</f>
        <v>0</v>
      </c>
      <c r="BG309" s="191">
        <f>IF(N309="zákl. přenesená",J309,0)</f>
        <v>0</v>
      </c>
      <c r="BH309" s="191">
        <f>IF(N309="sníž. přenesená",J309,0)</f>
        <v>0</v>
      </c>
      <c r="BI309" s="191">
        <f>IF(N309="nulová",J309,0)</f>
        <v>0</v>
      </c>
      <c r="BJ309" s="18" t="s">
        <v>89</v>
      </c>
      <c r="BK309" s="191">
        <f>ROUND(I309*H309,2)</f>
        <v>0</v>
      </c>
      <c r="BL309" s="18" t="s">
        <v>543</v>
      </c>
      <c r="BM309" s="190" t="s">
        <v>2686</v>
      </c>
    </row>
    <row r="310" s="2" customFormat="1" ht="21.75" customHeight="1">
      <c r="A310" s="37"/>
      <c r="B310" s="178"/>
      <c r="C310" s="227" t="s">
        <v>1152</v>
      </c>
      <c r="D310" s="227" t="s">
        <v>549</v>
      </c>
      <c r="E310" s="228" t="s">
        <v>2687</v>
      </c>
      <c r="F310" s="229" t="s">
        <v>2688</v>
      </c>
      <c r="G310" s="230" t="s">
        <v>165</v>
      </c>
      <c r="H310" s="231">
        <v>1</v>
      </c>
      <c r="I310" s="232"/>
      <c r="J310" s="233">
        <f>ROUND(I310*H310,2)</f>
        <v>0</v>
      </c>
      <c r="K310" s="229" t="s">
        <v>1</v>
      </c>
      <c r="L310" s="234"/>
      <c r="M310" s="235" t="s">
        <v>1</v>
      </c>
      <c r="N310" s="236" t="s">
        <v>47</v>
      </c>
      <c r="O310" s="76"/>
      <c r="P310" s="188">
        <f>O310*H310</f>
        <v>0</v>
      </c>
      <c r="Q310" s="188">
        <v>0</v>
      </c>
      <c r="R310" s="188">
        <f>Q310*H310</f>
        <v>0</v>
      </c>
      <c r="S310" s="188">
        <v>0</v>
      </c>
      <c r="T310" s="189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190" t="s">
        <v>586</v>
      </c>
      <c r="AT310" s="190" t="s">
        <v>549</v>
      </c>
      <c r="AU310" s="190" t="s">
        <v>89</v>
      </c>
      <c r="AY310" s="18" t="s">
        <v>160</v>
      </c>
      <c r="BE310" s="191">
        <f>IF(N310="základní",J310,0)</f>
        <v>0</v>
      </c>
      <c r="BF310" s="191">
        <f>IF(N310="snížená",J310,0)</f>
        <v>0</v>
      </c>
      <c r="BG310" s="191">
        <f>IF(N310="zákl. přenesená",J310,0)</f>
        <v>0</v>
      </c>
      <c r="BH310" s="191">
        <f>IF(N310="sníž. přenesená",J310,0)</f>
        <v>0</v>
      </c>
      <c r="BI310" s="191">
        <f>IF(N310="nulová",J310,0)</f>
        <v>0</v>
      </c>
      <c r="BJ310" s="18" t="s">
        <v>89</v>
      </c>
      <c r="BK310" s="191">
        <f>ROUND(I310*H310,2)</f>
        <v>0</v>
      </c>
      <c r="BL310" s="18" t="s">
        <v>296</v>
      </c>
      <c r="BM310" s="190" t="s">
        <v>2689</v>
      </c>
    </row>
    <row r="311" s="2" customFormat="1">
      <c r="A311" s="37"/>
      <c r="B311" s="38"/>
      <c r="C311" s="37"/>
      <c r="D311" s="192" t="s">
        <v>167</v>
      </c>
      <c r="E311" s="37"/>
      <c r="F311" s="193" t="s">
        <v>2690</v>
      </c>
      <c r="G311" s="37"/>
      <c r="H311" s="37"/>
      <c r="I311" s="194"/>
      <c r="J311" s="37"/>
      <c r="K311" s="37"/>
      <c r="L311" s="38"/>
      <c r="M311" s="197"/>
      <c r="N311" s="198"/>
      <c r="O311" s="199"/>
      <c r="P311" s="199"/>
      <c r="Q311" s="199"/>
      <c r="R311" s="199"/>
      <c r="S311" s="199"/>
      <c r="T311" s="200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8" t="s">
        <v>167</v>
      </c>
      <c r="AU311" s="18" t="s">
        <v>89</v>
      </c>
    </row>
    <row r="312" s="2" customFormat="1" ht="6.96" customHeight="1">
      <c r="A312" s="37"/>
      <c r="B312" s="59"/>
      <c r="C312" s="60"/>
      <c r="D312" s="60"/>
      <c r="E312" s="60"/>
      <c r="F312" s="60"/>
      <c r="G312" s="60"/>
      <c r="H312" s="60"/>
      <c r="I312" s="60"/>
      <c r="J312" s="60"/>
      <c r="K312" s="60"/>
      <c r="L312" s="38"/>
      <c r="M312" s="37"/>
      <c r="O312" s="37"/>
      <c r="P312" s="37"/>
      <c r="Q312" s="37"/>
      <c r="R312" s="37"/>
      <c r="S312" s="37"/>
      <c r="T312" s="37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</row>
  </sheetData>
  <autoFilter ref="C126:K31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k-36\k_36</dc:creator>
  <cp:lastModifiedBy>k-36\k_36</cp:lastModifiedBy>
  <dcterms:created xsi:type="dcterms:W3CDTF">2023-04-28T12:57:16Z</dcterms:created>
  <dcterms:modified xsi:type="dcterms:W3CDTF">2023-04-28T12:57:28Z</dcterms:modified>
</cp:coreProperties>
</file>